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Wydz_Zarz_Nieruchom\2025\POSTĘPOWANIA\CENTRALA\REMONT BOE\"/>
    </mc:Choice>
  </mc:AlternateContent>
  <xr:revisionPtr revIDLastSave="0" documentId="13_ncr:1_{487DC5DF-11E1-47BF-95BC-7CECA79983E9}" xr6:coauthVersionLast="47" xr6:coauthVersionMax="47" xr10:uidLastSave="{00000000-0000-0000-0000-000000000000}"/>
  <bookViews>
    <workbookView xWindow="-120" yWindow="-120" windowWidth="29040" windowHeight="15720" xr2:uid="{7553A360-1423-490D-93B8-3F23B8BAD3C2}"/>
  </bookViews>
  <sheets>
    <sheet name="Przedmiar" sheetId="1" r:id="rId1"/>
    <sheet name="Szacowaneie"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1" l="1"/>
  <c r="M13" i="1"/>
  <c r="M12" i="1"/>
  <c r="L17" i="1"/>
  <c r="L16" i="1"/>
  <c r="L15" i="1"/>
  <c r="L14" i="1"/>
  <c r="M14" i="1" s="1"/>
  <c r="L13" i="1"/>
  <c r="L12" i="1"/>
  <c r="L11" i="1"/>
  <c r="L10" i="1"/>
  <c r="L9" i="1"/>
  <c r="L8" i="1"/>
  <c r="K17" i="1"/>
  <c r="M17" i="1" s="1"/>
  <c r="K16" i="1"/>
  <c r="M16" i="1" s="1"/>
  <c r="K15" i="1"/>
  <c r="K14" i="1"/>
  <c r="K13" i="1"/>
  <c r="K12" i="1"/>
  <c r="K11" i="1"/>
  <c r="M11" i="1" s="1"/>
  <c r="K10" i="1"/>
  <c r="M10" i="1" s="1"/>
  <c r="K9" i="1"/>
  <c r="M9" i="1" s="1"/>
  <c r="K8" i="1"/>
  <c r="M8" i="1" s="1"/>
  <c r="L3" i="1"/>
  <c r="K3" i="1"/>
  <c r="M3" i="1" s="1"/>
  <c r="E18" i="1"/>
  <c r="E19" i="1" s="1"/>
  <c r="F13" i="1"/>
  <c r="F15" i="1"/>
  <c r="F17" i="1"/>
  <c r="F24" i="2"/>
  <c r="F3" i="2"/>
  <c r="F4" i="2"/>
  <c r="F5" i="2"/>
  <c r="F6" i="2"/>
  <c r="F7" i="2"/>
  <c r="F8" i="2"/>
  <c r="F9" i="2"/>
  <c r="F10" i="2"/>
  <c r="F11" i="2"/>
  <c r="F12" i="2"/>
  <c r="F13" i="2"/>
  <c r="F14" i="2"/>
  <c r="F15" i="2"/>
  <c r="F16" i="2"/>
  <c r="F17" i="2"/>
  <c r="F18" i="2"/>
  <c r="F19" i="2"/>
  <c r="F20" i="2"/>
  <c r="F2" i="2"/>
  <c r="M15" i="1" l="1"/>
  <c r="M18" i="1"/>
  <c r="M20" i="1" s="1"/>
  <c r="E22" i="1" s="1"/>
  <c r="F14" i="1"/>
  <c r="H14" i="1"/>
  <c r="H15" i="1"/>
  <c r="H16" i="1"/>
  <c r="H17" i="1"/>
  <c r="H13" i="1"/>
  <c r="F21" i="2"/>
  <c r="F22" i="2" s="1"/>
  <c r="F23" i="2" s="1"/>
  <c r="H8" i="1"/>
  <c r="H12" i="1"/>
  <c r="H3" i="1"/>
  <c r="F8" i="1" l="1"/>
  <c r="F3" i="1"/>
  <c r="F12" i="1"/>
  <c r="F11" i="1"/>
  <c r="F10" i="1"/>
  <c r="F9" i="1"/>
  <c r="H11" i="1"/>
  <c r="H10" i="1"/>
  <c r="H9" i="1"/>
  <c r="H18" i="1" s="1"/>
  <c r="H21" i="1" s="1"/>
  <c r="F18" i="1" l="1"/>
  <c r="D32" i="1"/>
  <c r="D29" i="1"/>
  <c r="D31" i="1"/>
  <c r="D33" i="1" l="1"/>
  <c r="D30" i="1" l="1"/>
  <c r="D28" i="1"/>
</calcChain>
</file>

<file path=xl/sharedStrings.xml><?xml version="1.0" encoding="utf-8"?>
<sst xmlns="http://schemas.openxmlformats.org/spreadsheetml/2006/main" count="130" uniqueCount="83">
  <si>
    <t>PARTER</t>
  </si>
  <si>
    <t>pok. biurowy</t>
  </si>
  <si>
    <t>wysokość pomieszczenia</t>
  </si>
  <si>
    <t>nr pomieszczenia</t>
  </si>
  <si>
    <t>rodzaj wykończenia podłogi</t>
  </si>
  <si>
    <t>rodzaj pomieszczenia</t>
  </si>
  <si>
    <t>pow. 1 ściany</t>
  </si>
  <si>
    <t>RAZEM pow. ścian do malowania</t>
  </si>
  <si>
    <t>pow.</t>
  </si>
  <si>
    <t>powierzchnia sufitów</t>
  </si>
  <si>
    <t>RAZEM powierzchnia malowania (sufit + ściany)</t>
  </si>
  <si>
    <t>pow. ścian</t>
  </si>
  <si>
    <t>cokoły/listwy</t>
  </si>
  <si>
    <t>długość 1 ściany</t>
  </si>
  <si>
    <t>długość 2 ściany</t>
  </si>
  <si>
    <t>RAZEM cokołów mb</t>
  </si>
  <si>
    <t>powierzchnia cokołów</t>
  </si>
  <si>
    <t>pow.2 ściany</t>
  </si>
  <si>
    <t>powierzchnia malowania (sufit + ściany)</t>
  </si>
  <si>
    <t>powierzchnia do sprzątania</t>
  </si>
  <si>
    <t>powierzchnia ścian</t>
  </si>
  <si>
    <t>Zestwienie</t>
  </si>
  <si>
    <t>rodzaj</t>
  </si>
  <si>
    <t>zakres prac remontowych</t>
  </si>
  <si>
    <t>Lp.</t>
  </si>
  <si>
    <t>Opis</t>
  </si>
  <si>
    <t>j.m.</t>
  </si>
  <si>
    <t>ilość</t>
  </si>
  <si>
    <t>Cena jedn.</t>
  </si>
  <si>
    <t>Wartość</t>
  </si>
  <si>
    <t>1.</t>
  </si>
  <si>
    <t>Wyniesienie mebli</t>
  </si>
  <si>
    <t>m2</t>
  </si>
  <si>
    <t>2.</t>
  </si>
  <si>
    <t>3.</t>
  </si>
  <si>
    <t>Usunięcie listew przyściennych</t>
  </si>
  <si>
    <t>m</t>
  </si>
  <si>
    <t>4.</t>
  </si>
  <si>
    <t xml:space="preserve">Rozebranie posadzek z wykładzin </t>
  </si>
  <si>
    <t>5.</t>
  </si>
  <si>
    <t>Rozebranie posadzek jednolitych cementowych</t>
  </si>
  <si>
    <t>6.</t>
  </si>
  <si>
    <t>Usunięcie z budynku gruzu i i odpadów budowlanych</t>
  </si>
  <si>
    <t>m3</t>
  </si>
  <si>
    <t>7.</t>
  </si>
  <si>
    <t>8.</t>
  </si>
  <si>
    <t>9.</t>
  </si>
  <si>
    <t>Gruntowanie przygotowanego podłoża cementowego</t>
  </si>
  <si>
    <t>10.</t>
  </si>
  <si>
    <t>Przygotowanie podłoża do malowania. Oczyszczenie i zmycie podłoża - ściany i sufity.</t>
  </si>
  <si>
    <t>11.</t>
  </si>
  <si>
    <t>Przygotowanie podłoża. Uzupełnienie ubytków w tynkach do 5% w stosunku do powierzchni ściany.</t>
  </si>
  <si>
    <t>12.</t>
  </si>
  <si>
    <t>Dwukrotne malowanie farbami emulsyjnymi starych tynków wewnętrznych sufitów.</t>
  </si>
  <si>
    <t>13.</t>
  </si>
  <si>
    <t>Dwukrotne malowanie farbami emulsyjnymi starych tynków wewnętrznych ścian.</t>
  </si>
  <si>
    <t>14.</t>
  </si>
  <si>
    <t>15.</t>
  </si>
  <si>
    <t>16.</t>
  </si>
  <si>
    <t>17.</t>
  </si>
  <si>
    <t>18.</t>
  </si>
  <si>
    <t>19.</t>
  </si>
  <si>
    <t>Wniesienie i ustawienie mebli.</t>
  </si>
  <si>
    <t>SUMA NETTO</t>
  </si>
  <si>
    <t>VAT</t>
  </si>
  <si>
    <t>SUMA BRUTTO</t>
  </si>
  <si>
    <t>Zabezpieczenie okien i drzwi folia malarską</t>
  </si>
  <si>
    <t>Rozebranie posadzek z deszczułek</t>
  </si>
  <si>
    <t>Wywiezienie i utylizacja parkietów</t>
  </si>
  <si>
    <t>Izolacje przeciwwodne i przeciwwilgociowe powierzchni poziomych z folii</t>
  </si>
  <si>
    <t>Posadzki cementowe zatarte na gładko</t>
  </si>
  <si>
    <t>Klejenie/ukłądanie paneli winylowych na przygotowanym podłożu.</t>
  </si>
  <si>
    <t>Montaż listew przyściannych</t>
  </si>
  <si>
    <t>Mycie okien i drzwi po robotach malarskich.</t>
  </si>
  <si>
    <t>parkiet</t>
  </si>
  <si>
    <t>78A</t>
  </si>
  <si>
    <t>150A</t>
  </si>
  <si>
    <t>1. wyniesienie/wniesienie mebli,
2. cyklinowanie parkietu,
3. trzykrotne malowanie ekologicznym lakierem parkietów,
4. przygotowanie powierzchni do malowania (gruntowanie podłoża)
5. dwukrotne malowanie sufitów,
6. dwukrotne malowanie ścian,
7. sprzatanie po pracach remontowych
8. wniesienie mebli</t>
  </si>
  <si>
    <t>RAZEM powierzchnia podłogi/sufitu</t>
  </si>
  <si>
    <t>powierzchnia pomieszczenia w m2
/podłoga/sufit</t>
  </si>
  <si>
    <t>przyjęto</t>
  </si>
  <si>
    <t>powierzchnia parkietu</t>
  </si>
  <si>
    <t>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</si>
</sst>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 &quot;zł&quot;"/>
  </numFmts>
  <fonts count="11" x14ac:knownFonts="1">
    <font>
      <sz val="11"/>
      <color theme="1"/>
      <name val="Calibri"/>
      <family val="2"/>
      <charset val="238"/>
      <scheme val="minor"/>
    </font>
    <font>
      <sz val="10"/>
      <color theme="1"/>
      <name val="Arial Narrow"/>
      <family val="2"/>
      <charset val="238"/>
    </font>
    <font>
      <b/>
      <i/>
      <sz val="10"/>
      <color theme="1"/>
      <name val="Arial Narrow"/>
      <family val="2"/>
      <charset val="238"/>
    </font>
    <font>
      <b/>
      <sz val="10"/>
      <color theme="1"/>
      <name val="Arial Narrow"/>
      <family val="2"/>
      <charset val="238"/>
    </font>
    <font>
      <b/>
      <i/>
      <sz val="11"/>
      <color theme="1"/>
      <name val="Arial Narrow"/>
      <family val="2"/>
      <charset val="238"/>
    </font>
    <font>
      <sz val="11"/>
      <color theme="1"/>
      <name val="Arial Narrow"/>
      <family val="2"/>
      <charset val="238"/>
    </font>
    <font>
      <sz val="11"/>
      <name val="Arial Narrow"/>
      <family val="2"/>
      <charset val="238"/>
    </font>
    <font>
      <b/>
      <sz val="11"/>
      <color theme="1"/>
      <name val="Arial Narrow"/>
      <family val="2"/>
      <charset val="238"/>
    </font>
    <font>
      <sz val="8"/>
      <name val="Calibri"/>
      <family val="2"/>
      <charset val="238"/>
      <scheme val="minor"/>
    </font>
    <font>
      <sz val="10"/>
      <color rgb="FFFF0000"/>
      <name val="Arial Narrow"/>
      <family val="2"/>
      <charset val="238"/>
    </font>
    <font>
      <sz val="10"/>
      <name val="Arial Narrow"/>
      <family val="2"/>
      <charset val="238"/>
    </font>
  </fonts>
  <fills count="6">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 fillId="0" borderId="0" xfId="0" applyFont="1" applyAlignment="1">
      <alignment horizontal="center" vertical="center"/>
    </xf>
    <xf numFmtId="0" fontId="1"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2" fontId="1" fillId="0" borderId="0" xfId="0" applyNumberFormat="1" applyFont="1" applyAlignment="1">
      <alignment horizontal="center" vertical="center"/>
    </xf>
    <xf numFmtId="1" fontId="1" fillId="0" borderId="0" xfId="0" applyNumberFormat="1" applyFont="1" applyAlignment="1">
      <alignment horizontal="center" vertical="center"/>
    </xf>
    <xf numFmtId="0" fontId="3" fillId="0" borderId="1" xfId="0" applyFont="1" applyBorder="1" applyAlignment="1">
      <alignment horizontal="center" vertical="center" wrapText="1"/>
    </xf>
    <xf numFmtId="2" fontId="1" fillId="0" borderId="1" xfId="0" applyNumberFormat="1" applyFont="1" applyBorder="1"/>
    <xf numFmtId="2" fontId="3" fillId="2" borderId="1" xfId="0" applyNumberFormat="1" applyFont="1" applyFill="1" applyBorder="1"/>
    <xf numFmtId="0" fontId="3" fillId="0" borderId="0" xfId="0" applyFont="1" applyAlignment="1">
      <alignment horizontal="center" vertical="center"/>
    </xf>
    <xf numFmtId="0" fontId="3" fillId="0" borderId="0" xfId="0" applyFont="1" applyBorder="1" applyAlignment="1">
      <alignment horizontal="center" vertical="center"/>
    </xf>
    <xf numFmtId="2" fontId="3" fillId="0" borderId="0" xfId="0" applyNumberFormat="1" applyFont="1" applyFill="1" applyBorder="1"/>
    <xf numFmtId="2" fontId="3" fillId="2"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2" fontId="3" fillId="2" borderId="0" xfId="0" applyNumberFormat="1" applyFont="1" applyFill="1" applyBorder="1" applyAlignment="1">
      <alignment horizontal="center" vertical="center"/>
    </xf>
    <xf numFmtId="2" fontId="3" fillId="0" borderId="1" xfId="0" applyNumberFormat="1" applyFont="1" applyFill="1" applyBorder="1"/>
    <xf numFmtId="1" fontId="1"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2" fontId="3" fillId="0" borderId="0" xfId="0" applyNumberFormat="1" applyFont="1" applyFill="1" applyBorder="1" applyAlignment="1">
      <alignment horizontal="center" vertical="center"/>
    </xf>
    <xf numFmtId="0" fontId="2" fillId="0" borderId="1" xfId="0" applyFont="1" applyFill="1" applyBorder="1" applyAlignment="1">
      <alignment horizontal="center" vertical="center"/>
    </xf>
    <xf numFmtId="2" fontId="3" fillId="0" borderId="1" xfId="0" applyNumberFormat="1" applyFont="1" applyFill="1" applyBorder="1" applyAlignment="1">
      <alignment horizontal="center" vertical="center"/>
    </xf>
    <xf numFmtId="0" fontId="1" fillId="0" borderId="1" xfId="0" applyFont="1" applyFill="1" applyBorder="1"/>
    <xf numFmtId="0" fontId="2" fillId="0" borderId="2" xfId="0" applyFont="1" applyFill="1" applyBorder="1" applyAlignment="1">
      <alignment horizontal="center" vertical="center"/>
    </xf>
    <xf numFmtId="0" fontId="1" fillId="0" borderId="4" xfId="0" applyFont="1" applyFill="1" applyBorder="1" applyAlignment="1">
      <alignment horizontal="center" vertical="center"/>
    </xf>
    <xf numFmtId="2" fontId="3" fillId="0" borderId="4" xfId="0" applyNumberFormat="1" applyFont="1" applyFill="1" applyBorder="1"/>
    <xf numFmtId="2" fontId="3" fillId="0" borderId="5" xfId="0" applyNumberFormat="1"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xf numFmtId="1" fontId="1" fillId="0" borderId="0" xfId="0" applyNumberFormat="1" applyFont="1"/>
    <xf numFmtId="0" fontId="1" fillId="0" borderId="5" xfId="0" applyFont="1" applyFill="1" applyBorder="1" applyAlignment="1">
      <alignment horizontal="center" vertical="center"/>
    </xf>
    <xf numFmtId="2" fontId="1" fillId="0" borderId="5" xfId="0" applyNumberFormat="1" applyFont="1" applyFill="1" applyBorder="1" applyAlignment="1">
      <alignment horizontal="center" vertical="center"/>
    </xf>
    <xf numFmtId="2" fontId="1" fillId="0" borderId="5" xfId="0" applyNumberFormat="1" applyFont="1" applyBorder="1"/>
    <xf numFmtId="0" fontId="1"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lef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5" fillId="0" borderId="1" xfId="0" applyNumberFormat="1" applyFont="1" applyBorder="1" applyAlignment="1">
      <alignment horizontal="right" vertical="center"/>
    </xf>
    <xf numFmtId="2" fontId="6"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164" fontId="7" fillId="0" borderId="1" xfId="0" applyNumberFormat="1"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1" xfId="0" applyFont="1" applyFill="1" applyBorder="1" applyAlignment="1">
      <alignment horizontal="center" vertical="center"/>
    </xf>
    <xf numFmtId="165" fontId="5" fillId="0" borderId="0" xfId="0" applyNumberFormat="1" applyFont="1" applyAlignment="1">
      <alignment horizontal="right" vertical="center"/>
    </xf>
    <xf numFmtId="0" fontId="1" fillId="4" borderId="5" xfId="0" applyFont="1" applyFill="1" applyBorder="1" applyAlignment="1">
      <alignment horizontal="center" vertical="center"/>
    </xf>
    <xf numFmtId="2" fontId="1" fillId="4" borderId="5" xfId="0" applyNumberFormat="1" applyFont="1" applyFill="1" applyBorder="1"/>
    <xf numFmtId="2" fontId="1" fillId="4" borderId="1" xfId="0" applyNumberFormat="1" applyFont="1" applyFill="1" applyBorder="1"/>
    <xf numFmtId="2" fontId="1" fillId="0" borderId="0" xfId="0" applyNumberFormat="1" applyFont="1"/>
    <xf numFmtId="2" fontId="9" fillId="5" borderId="5" xfId="0" applyNumberFormat="1" applyFont="1" applyFill="1" applyBorder="1"/>
    <xf numFmtId="0" fontId="2" fillId="0" borderId="1" xfId="0" applyFont="1" applyBorder="1" applyAlignment="1">
      <alignment horizontal="center"/>
    </xf>
    <xf numFmtId="0" fontId="3" fillId="3" borderId="1" xfId="0" applyFont="1" applyFill="1" applyBorder="1" applyAlignment="1">
      <alignment horizont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2" fontId="1" fillId="0" borderId="6" xfId="0" applyNumberFormat="1" applyFont="1" applyBorder="1" applyAlignment="1">
      <alignment horizontal="left" vertical="center" wrapText="1"/>
    </xf>
    <xf numFmtId="2" fontId="1" fillId="0" borderId="7"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1" fontId="1" fillId="0" borderId="0" xfId="0" applyNumberFormat="1"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xf>
    <xf numFmtId="2" fontId="3"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2" fontId="1" fillId="0" borderId="2" xfId="0" applyNumberFormat="1" applyFont="1" applyBorder="1" applyAlignment="1">
      <alignment horizontal="center" vertical="center"/>
    </xf>
    <xf numFmtId="2" fontId="1" fillId="0" borderId="4" xfId="0" applyNumberFormat="1"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7" fillId="0" borderId="1" xfId="0" applyFont="1" applyBorder="1" applyAlignment="1">
      <alignment horizontal="left" wrapText="1"/>
    </xf>
    <xf numFmtId="0" fontId="7" fillId="0" borderId="1" xfId="0" applyFont="1" applyBorder="1" applyAlignment="1">
      <alignment horizontal="left"/>
    </xf>
    <xf numFmtId="2" fontId="2" fillId="2"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xf>
    <xf numFmtId="2" fontId="1" fillId="5"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2" fontId="1" fillId="5" borderId="5" xfId="0" applyNumberFormat="1" applyFont="1" applyFill="1" applyBorder="1"/>
    <xf numFmtId="0" fontId="3" fillId="0" borderId="5" xfId="0" applyFont="1" applyBorder="1" applyAlignment="1">
      <alignment horizontal="left" vertical="center"/>
    </xf>
    <xf numFmtId="0" fontId="1" fillId="3" borderId="0" xfId="0" applyFont="1" applyFill="1"/>
    <xf numFmtId="0" fontId="1" fillId="0" borderId="1" xfId="0" applyFont="1" applyBorder="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840D3-D949-4878-B682-263DD218467E}">
  <sheetPr>
    <pageSetUpPr fitToPage="1"/>
  </sheetPr>
  <dimension ref="A1:O36"/>
  <sheetViews>
    <sheetView tabSelected="1" zoomScale="80" zoomScaleNormal="80" workbookViewId="0">
      <pane ySplit="1" topLeftCell="A2" activePane="bottomLeft" state="frozen"/>
      <selection pane="bottomLeft" activeCell="S21" sqref="S21"/>
    </sheetView>
  </sheetViews>
  <sheetFormatPr defaultRowHeight="12.75" x14ac:dyDescent="0.2"/>
  <cols>
    <col min="1" max="1" width="9.140625" style="2"/>
    <col min="2" max="2" width="13.85546875" style="1" customWidth="1"/>
    <col min="3" max="3" width="16.5703125" style="1" customWidth="1"/>
    <col min="4" max="4" width="12.7109375" style="1" customWidth="1"/>
    <col min="5" max="5" width="12.140625" style="1" customWidth="1"/>
    <col min="6" max="6" width="12.140625" style="1" hidden="1" customWidth="1"/>
    <col min="7" max="7" width="13.5703125" style="1" customWidth="1"/>
    <col min="8" max="8" width="12.7109375" style="1" customWidth="1"/>
    <col min="9" max="9" width="14.28515625" style="2" customWidth="1"/>
    <col min="10" max="10" width="14" style="2" customWidth="1"/>
    <col min="11" max="11" width="14.5703125" style="2" customWidth="1"/>
    <col min="12" max="12" width="13.42578125" style="2" customWidth="1"/>
    <col min="13" max="13" width="17.140625" style="2" customWidth="1"/>
    <col min="14" max="14" width="27.42578125" style="2" customWidth="1"/>
    <col min="15" max="16384" width="9.140625" style="2"/>
  </cols>
  <sheetData>
    <row r="1" spans="1:15" ht="51" x14ac:dyDescent="0.2">
      <c r="A1" s="2" t="s">
        <v>82</v>
      </c>
      <c r="B1" s="3" t="s">
        <v>3</v>
      </c>
      <c r="C1" s="3" t="s">
        <v>5</v>
      </c>
      <c r="D1" s="3" t="s">
        <v>4</v>
      </c>
      <c r="E1" s="3" t="s">
        <v>79</v>
      </c>
      <c r="F1" s="3"/>
      <c r="G1" s="3" t="s">
        <v>2</v>
      </c>
      <c r="H1" s="3" t="s">
        <v>12</v>
      </c>
      <c r="I1" s="9" t="s">
        <v>13</v>
      </c>
      <c r="J1" s="9" t="s">
        <v>14</v>
      </c>
      <c r="K1" s="9" t="s">
        <v>6</v>
      </c>
      <c r="L1" s="9" t="s">
        <v>17</v>
      </c>
      <c r="M1" s="9" t="s">
        <v>11</v>
      </c>
      <c r="N1" s="4" t="s">
        <v>23</v>
      </c>
    </row>
    <row r="2" spans="1:15" x14ac:dyDescent="0.2">
      <c r="A2" s="88"/>
      <c r="B2" s="58" t="s">
        <v>0</v>
      </c>
      <c r="C2" s="58"/>
      <c r="D2" s="58"/>
      <c r="E2" s="58"/>
      <c r="F2" s="58"/>
      <c r="G2" s="58"/>
      <c r="H2" s="58"/>
      <c r="I2" s="58"/>
      <c r="J2" s="58"/>
      <c r="K2" s="58"/>
      <c r="L2" s="58"/>
      <c r="M2" s="58"/>
      <c r="N2" s="58"/>
    </row>
    <row r="3" spans="1:15" ht="36.75" customHeight="1" x14ac:dyDescent="0.2">
      <c r="A3" s="89" t="s">
        <v>30</v>
      </c>
      <c r="B3" s="59" t="s">
        <v>75</v>
      </c>
      <c r="C3" s="59" t="s">
        <v>1</v>
      </c>
      <c r="D3" s="59" t="s">
        <v>74</v>
      </c>
      <c r="E3" s="34">
        <v>23.7</v>
      </c>
      <c r="F3" s="35">
        <f>I3*J3</f>
        <v>23.322500000000002</v>
      </c>
      <c r="G3" s="52">
        <v>3.25</v>
      </c>
      <c r="H3" s="35">
        <f>(I3+J3)*2</f>
        <v>19.32</v>
      </c>
      <c r="I3" s="53">
        <v>4.75</v>
      </c>
      <c r="J3" s="53">
        <v>4.91</v>
      </c>
      <c r="K3" s="53">
        <f>I3*G3</f>
        <v>15.4375</v>
      </c>
      <c r="L3" s="53">
        <f>G3*J3</f>
        <v>15.9575</v>
      </c>
      <c r="M3" s="36">
        <f>K3+L3+6.04</f>
        <v>37.435000000000002</v>
      </c>
      <c r="N3" s="68" t="s">
        <v>77</v>
      </c>
      <c r="O3" s="55"/>
    </row>
    <row r="4" spans="1:15" ht="36.75" hidden="1" customHeight="1" x14ac:dyDescent="0.2">
      <c r="A4" s="89"/>
      <c r="B4" s="60"/>
      <c r="C4" s="60"/>
      <c r="D4" s="60"/>
      <c r="E4" s="34"/>
      <c r="F4" s="34"/>
      <c r="G4" s="52"/>
      <c r="H4" s="35"/>
      <c r="I4" s="53">
        <v>1</v>
      </c>
      <c r="J4" s="53">
        <v>2.2799999999999998</v>
      </c>
      <c r="K4" s="56"/>
      <c r="L4" s="86"/>
      <c r="M4" s="36"/>
      <c r="N4" s="69"/>
      <c r="O4" s="55"/>
    </row>
    <row r="5" spans="1:15" ht="36.75" hidden="1" customHeight="1" x14ac:dyDescent="0.2">
      <c r="A5" s="89"/>
      <c r="B5" s="60"/>
      <c r="C5" s="60"/>
      <c r="D5" s="60"/>
      <c r="E5" s="34"/>
      <c r="F5" s="34"/>
      <c r="G5" s="52"/>
      <c r="H5" s="35"/>
      <c r="I5" s="53">
        <v>0.68</v>
      </c>
      <c r="J5" s="53">
        <v>2.2799999999999998</v>
      </c>
      <c r="K5" s="56"/>
      <c r="L5" s="86"/>
      <c r="M5" s="36"/>
      <c r="N5" s="69"/>
      <c r="O5" s="55"/>
    </row>
    <row r="6" spans="1:15" ht="36.75" hidden="1" customHeight="1" x14ac:dyDescent="0.2">
      <c r="A6" s="89"/>
      <c r="B6" s="60"/>
      <c r="C6" s="60"/>
      <c r="D6" s="60"/>
      <c r="E6" s="34"/>
      <c r="F6" s="34"/>
      <c r="G6" s="52"/>
      <c r="H6" s="35"/>
      <c r="I6" s="53">
        <v>0.67</v>
      </c>
      <c r="J6" s="53">
        <v>2.2799999999999998</v>
      </c>
      <c r="K6" s="56"/>
      <c r="L6" s="86"/>
      <c r="M6" s="36"/>
      <c r="N6" s="69"/>
      <c r="O6" s="55"/>
    </row>
    <row r="7" spans="1:15" ht="36.75" hidden="1" customHeight="1" x14ac:dyDescent="0.2">
      <c r="A7" s="89"/>
      <c r="B7" s="61"/>
      <c r="C7" s="61"/>
      <c r="D7" s="61"/>
      <c r="E7" s="34"/>
      <c r="F7" s="34"/>
      <c r="G7" s="52"/>
      <c r="H7" s="35"/>
      <c r="I7" s="53">
        <v>1</v>
      </c>
      <c r="J7" s="53">
        <v>0.68</v>
      </c>
      <c r="K7" s="56"/>
      <c r="L7" s="86"/>
      <c r="M7" s="36"/>
      <c r="N7" s="69"/>
      <c r="O7" s="55"/>
    </row>
    <row r="8" spans="1:15" ht="32.25" customHeight="1" x14ac:dyDescent="0.2">
      <c r="A8" s="89" t="s">
        <v>33</v>
      </c>
      <c r="B8" s="6" t="s">
        <v>76</v>
      </c>
      <c r="C8" s="6" t="s">
        <v>1</v>
      </c>
      <c r="D8" s="34" t="s">
        <v>74</v>
      </c>
      <c r="E8" s="6">
        <v>18.399999999999999</v>
      </c>
      <c r="F8" s="16">
        <f t="shared" ref="F8:F12" si="0">I8*J8</f>
        <v>18.327999999999999</v>
      </c>
      <c r="G8" s="52">
        <v>2.76</v>
      </c>
      <c r="H8" s="16">
        <f t="shared" ref="H8:H12" si="1">(I8+J8)*2</f>
        <v>17.920000000000002</v>
      </c>
      <c r="I8" s="54">
        <v>5.8</v>
      </c>
      <c r="J8" s="54">
        <v>3.16</v>
      </c>
      <c r="K8" s="54">
        <f>I8*G8</f>
        <v>16.007999999999999</v>
      </c>
      <c r="L8" s="54">
        <f t="shared" ref="L8:L17" si="2">G8*J8</f>
        <v>8.7216000000000005</v>
      </c>
      <c r="M8" s="10">
        <f t="shared" ref="M8:M17" si="3">K8+L8</f>
        <v>24.729599999999998</v>
      </c>
      <c r="N8" s="69"/>
      <c r="O8" s="55"/>
    </row>
    <row r="9" spans="1:15" ht="33.75" customHeight="1" x14ac:dyDescent="0.2">
      <c r="A9" s="89" t="s">
        <v>34</v>
      </c>
      <c r="B9" s="6">
        <v>148</v>
      </c>
      <c r="C9" s="6" t="s">
        <v>1</v>
      </c>
      <c r="D9" s="34" t="s">
        <v>74</v>
      </c>
      <c r="E9" s="6">
        <v>15.9</v>
      </c>
      <c r="F9" s="83">
        <f t="shared" si="0"/>
        <v>16.044</v>
      </c>
      <c r="G9" s="52">
        <v>2.77</v>
      </c>
      <c r="H9" s="16">
        <f t="shared" si="1"/>
        <v>17.060000000000002</v>
      </c>
      <c r="I9" s="54">
        <v>5.73</v>
      </c>
      <c r="J9" s="54">
        <v>2.8</v>
      </c>
      <c r="K9" s="54">
        <f t="shared" ref="K9:K17" si="4">G9*I9</f>
        <v>15.872100000000001</v>
      </c>
      <c r="L9" s="54">
        <f t="shared" si="2"/>
        <v>7.7559999999999993</v>
      </c>
      <c r="M9" s="10">
        <f t="shared" si="3"/>
        <v>23.6281</v>
      </c>
      <c r="N9" s="69"/>
      <c r="O9" s="55"/>
    </row>
    <row r="10" spans="1:15" ht="37.5" customHeight="1" x14ac:dyDescent="0.2">
      <c r="A10" s="89" t="s">
        <v>37</v>
      </c>
      <c r="B10" s="6">
        <v>147</v>
      </c>
      <c r="C10" s="6" t="s">
        <v>1</v>
      </c>
      <c r="D10" s="34" t="s">
        <v>74</v>
      </c>
      <c r="E10" s="6">
        <v>16.2</v>
      </c>
      <c r="F10" s="16">
        <f t="shared" si="0"/>
        <v>16.330500000000001</v>
      </c>
      <c r="G10" s="52">
        <v>2.79</v>
      </c>
      <c r="H10" s="16">
        <f t="shared" si="1"/>
        <v>17.16</v>
      </c>
      <c r="I10" s="54">
        <v>5.73</v>
      </c>
      <c r="J10" s="54">
        <v>2.85</v>
      </c>
      <c r="K10" s="54">
        <f t="shared" si="4"/>
        <v>15.986700000000001</v>
      </c>
      <c r="L10" s="54">
        <f t="shared" si="2"/>
        <v>7.9515000000000002</v>
      </c>
      <c r="M10" s="10">
        <f t="shared" si="3"/>
        <v>23.938200000000002</v>
      </c>
      <c r="N10" s="69"/>
      <c r="O10" s="55"/>
    </row>
    <row r="11" spans="1:15" ht="37.5" customHeight="1" x14ac:dyDescent="0.2">
      <c r="A11" s="89" t="s">
        <v>39</v>
      </c>
      <c r="B11" s="6">
        <v>146</v>
      </c>
      <c r="C11" s="6" t="s">
        <v>1</v>
      </c>
      <c r="D11" s="34" t="s">
        <v>74</v>
      </c>
      <c r="E11" s="6">
        <v>16.2</v>
      </c>
      <c r="F11" s="16">
        <f t="shared" si="0"/>
        <v>16.273199999999999</v>
      </c>
      <c r="G11" s="52">
        <v>2.81</v>
      </c>
      <c r="H11" s="16">
        <f t="shared" si="1"/>
        <v>17.14</v>
      </c>
      <c r="I11" s="54">
        <v>5.73</v>
      </c>
      <c r="J11" s="54">
        <v>2.84</v>
      </c>
      <c r="K11" s="54">
        <f t="shared" si="4"/>
        <v>16.101300000000002</v>
      </c>
      <c r="L11" s="54">
        <f t="shared" si="2"/>
        <v>7.9803999999999995</v>
      </c>
      <c r="M11" s="10">
        <f t="shared" si="3"/>
        <v>24.081700000000001</v>
      </c>
      <c r="N11" s="69"/>
      <c r="O11" s="55"/>
    </row>
    <row r="12" spans="1:15" ht="33" customHeight="1" x14ac:dyDescent="0.2">
      <c r="A12" s="89" t="s">
        <v>41</v>
      </c>
      <c r="B12" s="6">
        <v>142</v>
      </c>
      <c r="C12" s="6" t="s">
        <v>1</v>
      </c>
      <c r="D12" s="34" t="s">
        <v>74</v>
      </c>
      <c r="E12" s="6">
        <v>15.5</v>
      </c>
      <c r="F12" s="16">
        <f t="shared" si="0"/>
        <v>15.455999999999998</v>
      </c>
      <c r="G12" s="52">
        <v>2.76</v>
      </c>
      <c r="H12" s="16">
        <f t="shared" si="1"/>
        <v>16.64</v>
      </c>
      <c r="I12" s="54">
        <v>5.52</v>
      </c>
      <c r="J12" s="54">
        <v>2.8</v>
      </c>
      <c r="K12" s="54">
        <f t="shared" si="4"/>
        <v>15.235199999999997</v>
      </c>
      <c r="L12" s="54">
        <f t="shared" si="2"/>
        <v>7.7279999999999989</v>
      </c>
      <c r="M12" s="10">
        <f t="shared" si="3"/>
        <v>22.963199999999997</v>
      </c>
      <c r="N12" s="69"/>
      <c r="O12" s="55"/>
    </row>
    <row r="13" spans="1:15" ht="36.75" customHeight="1" x14ac:dyDescent="0.2">
      <c r="A13" s="89" t="s">
        <v>44</v>
      </c>
      <c r="B13" s="6">
        <v>143</v>
      </c>
      <c r="C13" s="6" t="s">
        <v>1</v>
      </c>
      <c r="D13" s="6" t="s">
        <v>74</v>
      </c>
      <c r="E13" s="6">
        <v>15.7</v>
      </c>
      <c r="F13" s="16">
        <f>I13*J13</f>
        <v>15.761999999999999</v>
      </c>
      <c r="G13" s="52">
        <v>2.78</v>
      </c>
      <c r="H13" s="16">
        <f>(I13+J13)*2</f>
        <v>16.78</v>
      </c>
      <c r="I13" s="54">
        <v>5.55</v>
      </c>
      <c r="J13" s="54">
        <v>2.84</v>
      </c>
      <c r="K13" s="54">
        <f t="shared" si="4"/>
        <v>15.428999999999998</v>
      </c>
      <c r="L13" s="54">
        <f t="shared" si="2"/>
        <v>7.8951999999999991</v>
      </c>
      <c r="M13" s="10">
        <f t="shared" si="3"/>
        <v>23.324199999999998</v>
      </c>
      <c r="N13" s="69"/>
      <c r="O13" s="55"/>
    </row>
    <row r="14" spans="1:15" ht="31.5" customHeight="1" x14ac:dyDescent="0.2">
      <c r="A14" s="89" t="s">
        <v>45</v>
      </c>
      <c r="B14" s="6">
        <v>144</v>
      </c>
      <c r="C14" s="6" t="s">
        <v>1</v>
      </c>
      <c r="D14" s="37" t="s">
        <v>74</v>
      </c>
      <c r="E14" s="6">
        <v>15.6</v>
      </c>
      <c r="F14" s="16">
        <f t="shared" ref="F14:F17" si="5">I14*J14</f>
        <v>15.567999999999998</v>
      </c>
      <c r="G14" s="52">
        <v>2.8</v>
      </c>
      <c r="H14" s="16">
        <f t="shared" ref="H14:H17" si="6">(I14+J14)*2</f>
        <v>16.72</v>
      </c>
      <c r="I14" s="54">
        <v>5.56</v>
      </c>
      <c r="J14" s="54">
        <v>2.8</v>
      </c>
      <c r="K14" s="54">
        <f t="shared" si="4"/>
        <v>15.567999999999998</v>
      </c>
      <c r="L14" s="54">
        <f t="shared" si="2"/>
        <v>7.839999999999999</v>
      </c>
      <c r="M14" s="10">
        <f t="shared" si="3"/>
        <v>23.407999999999998</v>
      </c>
      <c r="N14" s="69"/>
      <c r="O14" s="55"/>
    </row>
    <row r="15" spans="1:15" ht="31.5" customHeight="1" x14ac:dyDescent="0.2">
      <c r="A15" s="89" t="s">
        <v>46</v>
      </c>
      <c r="B15" s="6">
        <v>150</v>
      </c>
      <c r="C15" s="6" t="s">
        <v>1</v>
      </c>
      <c r="D15" s="37" t="s">
        <v>74</v>
      </c>
      <c r="E15" s="6">
        <v>15.5</v>
      </c>
      <c r="F15" s="16">
        <f t="shared" si="5"/>
        <v>15.455999999999998</v>
      </c>
      <c r="G15" s="52">
        <v>2.76</v>
      </c>
      <c r="H15" s="16">
        <f t="shared" si="6"/>
        <v>16.64</v>
      </c>
      <c r="I15" s="54">
        <v>5.52</v>
      </c>
      <c r="J15" s="54">
        <v>2.8</v>
      </c>
      <c r="K15" s="54">
        <f t="shared" si="4"/>
        <v>15.235199999999997</v>
      </c>
      <c r="L15" s="54">
        <f t="shared" si="2"/>
        <v>7.7279999999999989</v>
      </c>
      <c r="M15" s="10">
        <f t="shared" si="3"/>
        <v>22.963199999999997</v>
      </c>
      <c r="N15" s="69"/>
      <c r="O15" s="55"/>
    </row>
    <row r="16" spans="1:15" ht="29.25" customHeight="1" x14ac:dyDescent="0.2">
      <c r="A16" s="89" t="s">
        <v>48</v>
      </c>
      <c r="B16" s="6">
        <v>141</v>
      </c>
      <c r="C16" s="6" t="s">
        <v>1</v>
      </c>
      <c r="D16" s="37" t="s">
        <v>74</v>
      </c>
      <c r="E16" s="6">
        <v>13.3</v>
      </c>
      <c r="F16" s="84">
        <f>I16*J16</f>
        <v>16.352</v>
      </c>
      <c r="G16" s="52">
        <v>2.77</v>
      </c>
      <c r="H16" s="16">
        <f t="shared" si="6"/>
        <v>17.28</v>
      </c>
      <c r="I16" s="54">
        <v>5.84</v>
      </c>
      <c r="J16" s="54">
        <v>2.8</v>
      </c>
      <c r="K16" s="54">
        <f t="shared" si="4"/>
        <v>16.1768</v>
      </c>
      <c r="L16" s="54">
        <f t="shared" si="2"/>
        <v>7.7559999999999993</v>
      </c>
      <c r="M16" s="10">
        <f t="shared" si="3"/>
        <v>23.9328</v>
      </c>
      <c r="N16" s="69"/>
      <c r="O16" s="55"/>
    </row>
    <row r="17" spans="1:15" ht="35.25" customHeight="1" x14ac:dyDescent="0.2">
      <c r="A17" s="89" t="s">
        <v>50</v>
      </c>
      <c r="B17" s="6">
        <v>59</v>
      </c>
      <c r="C17" s="6" t="s">
        <v>1</v>
      </c>
      <c r="D17" s="37" t="s">
        <v>74</v>
      </c>
      <c r="E17" s="6">
        <v>10.8</v>
      </c>
      <c r="F17" s="16">
        <f t="shared" si="5"/>
        <v>10.7598</v>
      </c>
      <c r="G17" s="52">
        <v>3.25</v>
      </c>
      <c r="H17" s="16">
        <f t="shared" si="6"/>
        <v>14.02</v>
      </c>
      <c r="I17" s="54">
        <v>4.74</v>
      </c>
      <c r="J17" s="54">
        <v>2.27</v>
      </c>
      <c r="K17" s="54">
        <f t="shared" si="4"/>
        <v>15.405000000000001</v>
      </c>
      <c r="L17" s="54">
        <f t="shared" si="2"/>
        <v>7.3775000000000004</v>
      </c>
      <c r="M17" s="10">
        <f t="shared" si="3"/>
        <v>22.782500000000002</v>
      </c>
      <c r="N17" s="69"/>
      <c r="O17" s="55"/>
    </row>
    <row r="18" spans="1:15" x14ac:dyDescent="0.2">
      <c r="A18" s="89"/>
      <c r="B18" s="57"/>
      <c r="C18" s="57"/>
      <c r="D18" s="5"/>
      <c r="E18" s="24">
        <f>SUM(E3:E17)</f>
        <v>176.8</v>
      </c>
      <c r="F18" s="82">
        <f>SUM(F3:F17)</f>
        <v>179.65200000000002</v>
      </c>
      <c r="G18" s="52"/>
      <c r="H18" s="15">
        <f>SUM(H3:H17)</f>
        <v>186.68</v>
      </c>
      <c r="I18" s="10"/>
      <c r="J18" s="10"/>
      <c r="K18" s="10"/>
      <c r="L18" s="10"/>
      <c r="M18" s="11">
        <f>SUM(M3:M17)</f>
        <v>273.18650000000002</v>
      </c>
      <c r="N18" s="70"/>
    </row>
    <row r="19" spans="1:15" ht="21" customHeight="1" x14ac:dyDescent="0.2">
      <c r="B19" s="57" t="s">
        <v>78</v>
      </c>
      <c r="C19" s="57"/>
      <c r="D19" s="5"/>
      <c r="E19" s="24">
        <f>E18</f>
        <v>176.8</v>
      </c>
      <c r="F19" s="27"/>
      <c r="G19" s="62"/>
      <c r="H19" s="63"/>
      <c r="I19" s="63"/>
      <c r="J19" s="63"/>
      <c r="K19" s="63"/>
      <c r="L19" s="63"/>
      <c r="M19" s="64"/>
    </row>
    <row r="20" spans="1:15" ht="22.5" customHeight="1" x14ac:dyDescent="0.2">
      <c r="B20" s="66" t="s">
        <v>7</v>
      </c>
      <c r="C20" s="66"/>
      <c r="D20" s="5"/>
      <c r="E20" s="65"/>
      <c r="F20" s="65"/>
      <c r="G20" s="65"/>
      <c r="H20" s="65"/>
      <c r="I20" s="65"/>
      <c r="J20" s="65"/>
      <c r="K20" s="65"/>
      <c r="L20" s="28"/>
      <c r="M20" s="29">
        <f>M18</f>
        <v>273.18650000000002</v>
      </c>
    </row>
    <row r="21" spans="1:15" ht="26.25" customHeight="1" x14ac:dyDescent="0.2">
      <c r="B21" s="67" t="s">
        <v>15</v>
      </c>
      <c r="C21" s="67"/>
      <c r="D21" s="5"/>
      <c r="E21" s="6"/>
      <c r="F21" s="6"/>
      <c r="G21" s="6"/>
      <c r="H21" s="25">
        <f>H18</f>
        <v>186.68</v>
      </c>
      <c r="I21" s="26"/>
      <c r="J21" s="26"/>
      <c r="K21" s="26"/>
      <c r="L21" s="26"/>
      <c r="M21" s="19"/>
    </row>
    <row r="22" spans="1:15" ht="24.75" customHeight="1" x14ac:dyDescent="0.2">
      <c r="B22" s="87" t="s">
        <v>10</v>
      </c>
      <c r="C22" s="87"/>
      <c r="D22" s="87"/>
      <c r="E22" s="30">
        <f>E19+M20</f>
        <v>449.98650000000004</v>
      </c>
      <c r="F22" s="23"/>
      <c r="G22" s="31"/>
      <c r="H22" s="31"/>
      <c r="I22" s="32"/>
      <c r="J22" s="32"/>
      <c r="K22" s="32"/>
      <c r="L22" s="32"/>
      <c r="M22" s="14"/>
    </row>
    <row r="23" spans="1:15" x14ac:dyDescent="0.2">
      <c r="B23" s="13"/>
      <c r="C23" s="13"/>
      <c r="D23" s="13"/>
      <c r="E23" s="23"/>
      <c r="F23" s="18"/>
      <c r="M23" s="14"/>
    </row>
    <row r="24" spans="1:15" x14ac:dyDescent="0.2">
      <c r="B24" s="13"/>
      <c r="C24" s="13"/>
      <c r="D24" s="13"/>
      <c r="E24" s="23"/>
      <c r="F24" s="18"/>
      <c r="M24" s="14"/>
    </row>
    <row r="25" spans="1:15" x14ac:dyDescent="0.2">
      <c r="B25" s="12"/>
      <c r="C25" s="12"/>
      <c r="E25" s="7"/>
      <c r="F25" s="7"/>
      <c r="M25" s="14"/>
    </row>
    <row r="26" spans="1:15" x14ac:dyDescent="0.2">
      <c r="B26" s="72" t="s">
        <v>21</v>
      </c>
      <c r="C26" s="72"/>
      <c r="D26" s="72"/>
      <c r="E26" s="72"/>
      <c r="F26" s="72"/>
      <c r="G26" s="72"/>
      <c r="M26" s="14"/>
    </row>
    <row r="27" spans="1:15" ht="15" customHeight="1" x14ac:dyDescent="0.2">
      <c r="B27" s="73" t="s">
        <v>22</v>
      </c>
      <c r="C27" s="73"/>
      <c r="D27" s="73" t="s">
        <v>8</v>
      </c>
      <c r="E27" s="73"/>
      <c r="F27" s="5"/>
      <c r="G27" s="20" t="s">
        <v>80</v>
      </c>
      <c r="H27" s="8"/>
    </row>
    <row r="28" spans="1:15" ht="23.25" customHeight="1" x14ac:dyDescent="0.2">
      <c r="B28" s="85" t="s">
        <v>18</v>
      </c>
      <c r="C28" s="85"/>
      <c r="D28" s="74">
        <f>E19+M20</f>
        <v>449.98650000000004</v>
      </c>
      <c r="E28" s="74"/>
      <c r="F28" s="17"/>
      <c r="G28" s="21">
        <v>450</v>
      </c>
      <c r="H28" s="71"/>
      <c r="N28" s="33"/>
    </row>
    <row r="29" spans="1:15" ht="15" customHeight="1" x14ac:dyDescent="0.2">
      <c r="B29" s="67" t="s">
        <v>9</v>
      </c>
      <c r="C29" s="67"/>
      <c r="D29" s="73">
        <f>E19</f>
        <v>176.8</v>
      </c>
      <c r="E29" s="73"/>
      <c r="F29" s="5"/>
      <c r="G29" s="20">
        <v>177</v>
      </c>
      <c r="H29" s="71"/>
    </row>
    <row r="30" spans="1:15" ht="15" customHeight="1" x14ac:dyDescent="0.2">
      <c r="B30" s="67" t="s">
        <v>20</v>
      </c>
      <c r="C30" s="67"/>
      <c r="D30" s="75">
        <f>M20</f>
        <v>273.18650000000002</v>
      </c>
      <c r="E30" s="75"/>
      <c r="F30" s="22"/>
      <c r="G30" s="20">
        <v>273</v>
      </c>
      <c r="H30" s="8"/>
    </row>
    <row r="31" spans="1:15" ht="15" customHeight="1" x14ac:dyDescent="0.2">
      <c r="B31" s="67" t="s">
        <v>81</v>
      </c>
      <c r="C31" s="67"/>
      <c r="D31" s="73">
        <f>E19</f>
        <v>176.8</v>
      </c>
      <c r="E31" s="73"/>
      <c r="F31" s="5"/>
      <c r="G31" s="20">
        <v>177</v>
      </c>
      <c r="H31" s="8"/>
    </row>
    <row r="32" spans="1:15" ht="15" customHeight="1" x14ac:dyDescent="0.2">
      <c r="B32" s="67" t="s">
        <v>16</v>
      </c>
      <c r="C32" s="67"/>
      <c r="D32" s="76">
        <f>H21</f>
        <v>186.68</v>
      </c>
      <c r="E32" s="77"/>
      <c r="F32" s="22"/>
      <c r="G32" s="20">
        <v>187</v>
      </c>
    </row>
    <row r="33" spans="2:7" ht="15" customHeight="1" x14ac:dyDescent="0.2">
      <c r="B33" s="67" t="s">
        <v>19</v>
      </c>
      <c r="C33" s="67"/>
      <c r="D33" s="78">
        <f>D31</f>
        <v>176.8</v>
      </c>
      <c r="E33" s="79"/>
      <c r="F33" s="5"/>
      <c r="G33" s="20">
        <v>177</v>
      </c>
    </row>
    <row r="36" spans="2:7" x14ac:dyDescent="0.2">
      <c r="D36" s="7"/>
    </row>
  </sheetData>
  <mergeCells count="28">
    <mergeCell ref="B32:C32"/>
    <mergeCell ref="H28:H29"/>
    <mergeCell ref="B33:C33"/>
    <mergeCell ref="B26:G26"/>
    <mergeCell ref="B27:C27"/>
    <mergeCell ref="D27:E27"/>
    <mergeCell ref="D28:E28"/>
    <mergeCell ref="D29:E29"/>
    <mergeCell ref="D30:E30"/>
    <mergeCell ref="D31:E31"/>
    <mergeCell ref="D32:E32"/>
    <mergeCell ref="D33:E33"/>
    <mergeCell ref="B30:C30"/>
    <mergeCell ref="B31:C31"/>
    <mergeCell ref="B29:C29"/>
    <mergeCell ref="G19:M19"/>
    <mergeCell ref="E20:K20"/>
    <mergeCell ref="B22:D22"/>
    <mergeCell ref="B20:C20"/>
    <mergeCell ref="B28:C28"/>
    <mergeCell ref="B21:C21"/>
    <mergeCell ref="B19:C19"/>
    <mergeCell ref="B18:C18"/>
    <mergeCell ref="B2:N2"/>
    <mergeCell ref="B3:B7"/>
    <mergeCell ref="C3:C7"/>
    <mergeCell ref="D3:D7"/>
    <mergeCell ref="N3:N18"/>
  </mergeCells>
  <phoneticPr fontId="8" type="noConversion"/>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67389-144C-4A2B-B034-8FF4D87BAFAD}">
  <dimension ref="A1:F24"/>
  <sheetViews>
    <sheetView workbookViewId="0">
      <selection activeCell="A21" sqref="A21:E21"/>
    </sheetView>
  </sheetViews>
  <sheetFormatPr defaultRowHeight="15" x14ac:dyDescent="0.25"/>
  <cols>
    <col min="1" max="1" width="4.5703125" bestFit="1" customWidth="1"/>
    <col min="2" max="2" width="36.5703125" customWidth="1"/>
    <col min="3" max="3" width="4.85546875" bestFit="1" customWidth="1"/>
    <col min="5" max="5" width="11.28515625" customWidth="1"/>
    <col min="6" max="6" width="22.5703125" customWidth="1"/>
  </cols>
  <sheetData>
    <row r="1" spans="1:6" ht="16.5" x14ac:dyDescent="0.25">
      <c r="A1" s="38" t="s">
        <v>24</v>
      </c>
      <c r="B1" s="39" t="s">
        <v>25</v>
      </c>
      <c r="C1" s="39" t="s">
        <v>26</v>
      </c>
      <c r="D1" s="39" t="s">
        <v>27</v>
      </c>
      <c r="E1" s="39" t="s">
        <v>28</v>
      </c>
      <c r="F1" s="39" t="s">
        <v>29</v>
      </c>
    </row>
    <row r="2" spans="1:6" ht="16.5" x14ac:dyDescent="0.25">
      <c r="A2" s="40" t="s">
        <v>30</v>
      </c>
      <c r="B2" s="41" t="s">
        <v>31</v>
      </c>
      <c r="C2" s="42" t="s">
        <v>32</v>
      </c>
      <c r="D2" s="42">
        <v>200</v>
      </c>
      <c r="E2" s="43">
        <v>11.99</v>
      </c>
      <c r="F2" s="44">
        <f>E2*D2</f>
        <v>2398</v>
      </c>
    </row>
    <row r="3" spans="1:6" ht="16.5" x14ac:dyDescent="0.25">
      <c r="A3" s="40" t="s">
        <v>33</v>
      </c>
      <c r="B3" s="45" t="s">
        <v>66</v>
      </c>
      <c r="C3" s="42" t="s">
        <v>32</v>
      </c>
      <c r="D3" s="42">
        <v>200</v>
      </c>
      <c r="E3" s="43">
        <v>10.83</v>
      </c>
      <c r="F3" s="44">
        <f t="shared" ref="F3:F20" si="0">E3*D3</f>
        <v>2166</v>
      </c>
    </row>
    <row r="4" spans="1:6" ht="16.5" x14ac:dyDescent="0.25">
      <c r="A4" s="40" t="s">
        <v>34</v>
      </c>
      <c r="B4" s="45" t="s">
        <v>35</v>
      </c>
      <c r="C4" s="42" t="s">
        <v>36</v>
      </c>
      <c r="D4" s="50">
        <v>590</v>
      </c>
      <c r="E4" s="43">
        <v>7.37</v>
      </c>
      <c r="F4" s="44">
        <f t="shared" si="0"/>
        <v>4348.3</v>
      </c>
    </row>
    <row r="5" spans="1:6" ht="16.5" x14ac:dyDescent="0.25">
      <c r="A5" s="40" t="s">
        <v>37</v>
      </c>
      <c r="B5" s="46" t="s">
        <v>38</v>
      </c>
      <c r="C5" s="42" t="s">
        <v>32</v>
      </c>
      <c r="D5" s="42">
        <v>590</v>
      </c>
      <c r="E5" s="43">
        <v>8.5299999999999994</v>
      </c>
      <c r="F5" s="44">
        <f t="shared" si="0"/>
        <v>5032.7</v>
      </c>
    </row>
    <row r="6" spans="1:6" ht="16.5" x14ac:dyDescent="0.25">
      <c r="A6" s="40" t="s">
        <v>39</v>
      </c>
      <c r="B6" s="46" t="s">
        <v>67</v>
      </c>
      <c r="C6" s="42" t="s">
        <v>32</v>
      </c>
      <c r="D6" s="42">
        <v>590</v>
      </c>
      <c r="E6" s="43">
        <v>27.14</v>
      </c>
      <c r="F6" s="44">
        <f t="shared" si="0"/>
        <v>16012.6</v>
      </c>
    </row>
    <row r="7" spans="1:6" ht="33" x14ac:dyDescent="0.25">
      <c r="A7" s="40" t="s">
        <v>41</v>
      </c>
      <c r="B7" s="41" t="s">
        <v>40</v>
      </c>
      <c r="C7" s="42" t="s">
        <v>32</v>
      </c>
      <c r="D7" s="42">
        <v>590</v>
      </c>
      <c r="E7" s="43">
        <v>37.99</v>
      </c>
      <c r="F7" s="44">
        <f t="shared" si="0"/>
        <v>22414.100000000002</v>
      </c>
    </row>
    <row r="8" spans="1:6" ht="16.5" x14ac:dyDescent="0.25">
      <c r="A8" s="40" t="s">
        <v>44</v>
      </c>
      <c r="B8" s="41" t="s">
        <v>68</v>
      </c>
      <c r="C8" s="42" t="s">
        <v>43</v>
      </c>
      <c r="D8" s="42">
        <v>23.6</v>
      </c>
      <c r="E8" s="43">
        <v>39.950000000000003</v>
      </c>
      <c r="F8" s="44">
        <f t="shared" si="0"/>
        <v>942.82000000000016</v>
      </c>
    </row>
    <row r="9" spans="1:6" ht="33" x14ac:dyDescent="0.25">
      <c r="A9" s="40" t="s">
        <v>45</v>
      </c>
      <c r="B9" s="40" t="s">
        <v>42</v>
      </c>
      <c r="C9" s="42" t="s">
        <v>43</v>
      </c>
      <c r="D9" s="42">
        <v>30</v>
      </c>
      <c r="E9" s="43">
        <v>352.45</v>
      </c>
      <c r="F9" s="44">
        <f t="shared" si="0"/>
        <v>10573.5</v>
      </c>
    </row>
    <row r="10" spans="1:6" ht="33" x14ac:dyDescent="0.25">
      <c r="A10" s="40" t="s">
        <v>46</v>
      </c>
      <c r="B10" s="40" t="s">
        <v>69</v>
      </c>
      <c r="C10" s="42" t="s">
        <v>32</v>
      </c>
      <c r="D10" s="42">
        <v>590</v>
      </c>
      <c r="E10" s="43">
        <v>19.84</v>
      </c>
      <c r="F10" s="44">
        <f t="shared" si="0"/>
        <v>11705.6</v>
      </c>
    </row>
    <row r="11" spans="1:6" ht="16.5" x14ac:dyDescent="0.25">
      <c r="A11" s="40" t="s">
        <v>48</v>
      </c>
      <c r="B11" s="40" t="s">
        <v>70</v>
      </c>
      <c r="C11" s="42" t="s">
        <v>32</v>
      </c>
      <c r="D11" s="42">
        <v>590</v>
      </c>
      <c r="E11" s="43">
        <v>97.17</v>
      </c>
      <c r="F11" s="44">
        <f t="shared" si="0"/>
        <v>57330.3</v>
      </c>
    </row>
    <row r="12" spans="1:6" ht="33" x14ac:dyDescent="0.25">
      <c r="A12" s="40" t="s">
        <v>50</v>
      </c>
      <c r="B12" s="40" t="s">
        <v>47</v>
      </c>
      <c r="C12" s="42" t="s">
        <v>32</v>
      </c>
      <c r="D12" s="42">
        <v>590</v>
      </c>
      <c r="E12" s="43">
        <v>18.68</v>
      </c>
      <c r="F12" s="44">
        <f t="shared" si="0"/>
        <v>11021.2</v>
      </c>
    </row>
    <row r="13" spans="1:6" ht="49.5" x14ac:dyDescent="0.25">
      <c r="A13" s="40" t="s">
        <v>52</v>
      </c>
      <c r="B13" s="40" t="s">
        <v>49</v>
      </c>
      <c r="C13" s="42" t="s">
        <v>32</v>
      </c>
      <c r="D13" s="42">
        <v>2256</v>
      </c>
      <c r="E13" s="43">
        <v>26.62</v>
      </c>
      <c r="F13" s="44">
        <f t="shared" si="0"/>
        <v>60054.720000000001</v>
      </c>
    </row>
    <row r="14" spans="1:6" ht="49.5" x14ac:dyDescent="0.25">
      <c r="A14" s="40" t="s">
        <v>54</v>
      </c>
      <c r="B14" s="40" t="s">
        <v>51</v>
      </c>
      <c r="C14" s="42" t="s">
        <v>32</v>
      </c>
      <c r="D14" s="42">
        <v>112.8</v>
      </c>
      <c r="E14" s="43">
        <v>8.77</v>
      </c>
      <c r="F14" s="44">
        <f t="shared" si="0"/>
        <v>989.25599999999997</v>
      </c>
    </row>
    <row r="15" spans="1:6" ht="33" x14ac:dyDescent="0.25">
      <c r="A15" s="40" t="s">
        <v>56</v>
      </c>
      <c r="B15" s="40" t="s">
        <v>53</v>
      </c>
      <c r="C15" s="42" t="s">
        <v>32</v>
      </c>
      <c r="D15" s="42">
        <v>590</v>
      </c>
      <c r="E15" s="43">
        <v>12.87</v>
      </c>
      <c r="F15" s="44">
        <f t="shared" si="0"/>
        <v>7593.2999999999993</v>
      </c>
    </row>
    <row r="16" spans="1:6" ht="33" x14ac:dyDescent="0.25">
      <c r="A16" s="40" t="s">
        <v>57</v>
      </c>
      <c r="B16" s="40" t="s">
        <v>55</v>
      </c>
      <c r="C16" s="42" t="s">
        <v>32</v>
      </c>
      <c r="D16" s="42">
        <v>1666</v>
      </c>
      <c r="E16" s="43">
        <v>17.98</v>
      </c>
      <c r="F16" s="44">
        <f t="shared" si="0"/>
        <v>29954.68</v>
      </c>
    </row>
    <row r="17" spans="1:6" ht="33" x14ac:dyDescent="0.25">
      <c r="A17" s="40" t="s">
        <v>58</v>
      </c>
      <c r="B17" s="40" t="s">
        <v>71</v>
      </c>
      <c r="C17" s="42" t="s">
        <v>32</v>
      </c>
      <c r="D17" s="42">
        <v>590</v>
      </c>
      <c r="E17" s="43">
        <v>191.73</v>
      </c>
      <c r="F17" s="44">
        <f t="shared" si="0"/>
        <v>113120.7</v>
      </c>
    </row>
    <row r="18" spans="1:6" ht="16.5" x14ac:dyDescent="0.25">
      <c r="A18" s="40" t="s">
        <v>59</v>
      </c>
      <c r="B18" s="40" t="s">
        <v>72</v>
      </c>
      <c r="C18" s="42" t="s">
        <v>32</v>
      </c>
      <c r="D18" s="42">
        <v>575</v>
      </c>
      <c r="E18" s="43">
        <v>28.41</v>
      </c>
      <c r="F18" s="44">
        <f t="shared" si="0"/>
        <v>16335.75</v>
      </c>
    </row>
    <row r="19" spans="1:6" ht="16.5" x14ac:dyDescent="0.25">
      <c r="A19" s="40" t="s">
        <v>60</v>
      </c>
      <c r="B19" s="40" t="s">
        <v>73</v>
      </c>
      <c r="C19" s="42" t="s">
        <v>32</v>
      </c>
      <c r="D19" s="42">
        <v>200</v>
      </c>
      <c r="E19" s="43">
        <v>9.5500000000000007</v>
      </c>
      <c r="F19" s="44">
        <f t="shared" si="0"/>
        <v>1910.0000000000002</v>
      </c>
    </row>
    <row r="20" spans="1:6" ht="16.5" x14ac:dyDescent="0.25">
      <c r="A20" s="40" t="s">
        <v>61</v>
      </c>
      <c r="B20" s="41" t="s">
        <v>62</v>
      </c>
      <c r="C20" s="42" t="s">
        <v>32</v>
      </c>
      <c r="D20" s="42">
        <v>200</v>
      </c>
      <c r="E20" s="43">
        <v>10.83</v>
      </c>
      <c r="F20" s="44">
        <f t="shared" si="0"/>
        <v>2166</v>
      </c>
    </row>
    <row r="21" spans="1:6" ht="16.5" x14ac:dyDescent="0.3">
      <c r="A21" s="80" t="s">
        <v>63</v>
      </c>
      <c r="B21" s="80"/>
      <c r="C21" s="80"/>
      <c r="D21" s="80"/>
      <c r="E21" s="80"/>
      <c r="F21" s="47">
        <f>SUM(F2:F20)</f>
        <v>376069.52599999995</v>
      </c>
    </row>
    <row r="22" spans="1:6" ht="16.5" x14ac:dyDescent="0.3">
      <c r="A22" s="80" t="s">
        <v>64</v>
      </c>
      <c r="B22" s="80"/>
      <c r="C22" s="80"/>
      <c r="D22" s="80"/>
      <c r="E22" s="80"/>
      <c r="F22" s="47">
        <f>F21*0.23</f>
        <v>86495.990979999988</v>
      </c>
    </row>
    <row r="23" spans="1:6" ht="16.5" x14ac:dyDescent="0.3">
      <c r="A23" s="81" t="s">
        <v>65</v>
      </c>
      <c r="B23" s="81"/>
      <c r="C23" s="81"/>
      <c r="D23" s="81"/>
      <c r="E23" s="81"/>
      <c r="F23" s="47">
        <f>F22+F21</f>
        <v>462565.51697999996</v>
      </c>
    </row>
    <row r="24" spans="1:6" ht="16.5" x14ac:dyDescent="0.25">
      <c r="A24" s="48"/>
      <c r="B24" s="48"/>
      <c r="C24" s="49"/>
      <c r="D24" s="49"/>
      <c r="E24" s="49"/>
      <c r="F24" s="51">
        <f>F23/4.6371</f>
        <v>99753.189920424382</v>
      </c>
    </row>
  </sheetData>
  <mergeCells count="3">
    <mergeCell ref="A21:E21"/>
    <mergeCell ref="A22:E22"/>
    <mergeCell ref="A23:E23"/>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Przedmiar</vt:lpstr>
      <vt:lpstr>Szacowaneie</vt:lpstr>
    </vt:vector>
  </TitlesOfParts>
  <Company>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Zmitrowicz Marta</dc:creator>
  <cp:lastModifiedBy>Zmitrowicz Marta</cp:lastModifiedBy>
  <cp:lastPrinted>2025-06-27T07:33:49Z</cp:lastPrinted>
  <dcterms:created xsi:type="dcterms:W3CDTF">2024-07-18T11:05:12Z</dcterms:created>
  <dcterms:modified xsi:type="dcterms:W3CDTF">2025-06-27T11:04:29Z</dcterms:modified>
</cp:coreProperties>
</file>