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win\Desktop\"/>
    </mc:Choice>
  </mc:AlternateContent>
  <xr:revisionPtr revIDLastSave="0" documentId="13_ncr:1_{222816D6-9FAF-42C9-8CF5-664A7F645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2" sheetId="6" r:id="rId1"/>
    <sheet name="szac Centrala" sheetId="3" state="hidden" r:id="rId2"/>
    <sheet name="szac OS NIK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9" i="6"/>
  <c r="I23" i="1" l="1"/>
  <c r="I24" i="1"/>
  <c r="K24" i="1" s="1"/>
  <c r="I25" i="1"/>
  <c r="I26" i="1"/>
  <c r="I27" i="1"/>
  <c r="I28" i="1"/>
  <c r="I29" i="1"/>
  <c r="I30" i="1"/>
  <c r="I31" i="1"/>
  <c r="I32" i="1"/>
  <c r="K32" i="1" s="1"/>
  <c r="I33" i="1"/>
  <c r="I34" i="1"/>
  <c r="I35" i="1"/>
  <c r="I36" i="1"/>
  <c r="I37" i="1"/>
  <c r="J23" i="1"/>
  <c r="J24" i="1"/>
  <c r="J25" i="1"/>
  <c r="J26" i="1"/>
  <c r="J27" i="1"/>
  <c r="J28" i="1"/>
  <c r="J29" i="1"/>
  <c r="J30" i="1"/>
  <c r="J31" i="1"/>
  <c r="K31" i="1" s="1"/>
  <c r="J32" i="1"/>
  <c r="J33" i="1"/>
  <c r="J34" i="1"/>
  <c r="J35" i="1"/>
  <c r="J36" i="1"/>
  <c r="J37" i="1"/>
  <c r="F24" i="1"/>
  <c r="L24" i="1" s="1"/>
  <c r="F25" i="1"/>
  <c r="F26" i="1"/>
  <c r="F27" i="1"/>
  <c r="L27" i="1" s="1"/>
  <c r="F28" i="1"/>
  <c r="L28" i="1" s="1"/>
  <c r="F29" i="1"/>
  <c r="F30" i="1"/>
  <c r="F31" i="1"/>
  <c r="F32" i="1"/>
  <c r="F33" i="1"/>
  <c r="F34" i="1"/>
  <c r="F35" i="1"/>
  <c r="F36" i="1"/>
  <c r="L36" i="1" s="1"/>
  <c r="F37" i="1"/>
  <c r="O18" i="1"/>
  <c r="J10" i="1"/>
  <c r="J11" i="1"/>
  <c r="J12" i="1"/>
  <c r="J13" i="1"/>
  <c r="J14" i="1"/>
  <c r="J15" i="1"/>
  <c r="J16" i="1"/>
  <c r="J17" i="1"/>
  <c r="J18" i="1"/>
  <c r="J19" i="1"/>
  <c r="K19" i="1" s="1"/>
  <c r="J20" i="1"/>
  <c r="J21" i="1"/>
  <c r="J9" i="1"/>
  <c r="I10" i="1"/>
  <c r="I11" i="1"/>
  <c r="I12" i="1"/>
  <c r="I13" i="1"/>
  <c r="I14" i="1"/>
  <c r="I15" i="1"/>
  <c r="K15" i="1" s="1"/>
  <c r="I16" i="1"/>
  <c r="I17" i="1"/>
  <c r="I18" i="1"/>
  <c r="I19" i="1"/>
  <c r="I20" i="1"/>
  <c r="I21" i="1"/>
  <c r="I9" i="1"/>
  <c r="K11" i="1" l="1"/>
  <c r="L32" i="1"/>
  <c r="L31" i="1"/>
  <c r="K33" i="1"/>
  <c r="K36" i="1"/>
  <c r="K29" i="1"/>
  <c r="K9" i="1"/>
  <c r="L33" i="1"/>
  <c r="L29" i="1"/>
  <c r="L35" i="1"/>
  <c r="K35" i="1"/>
  <c r="K27" i="1"/>
  <c r="K25" i="1"/>
  <c r="K14" i="1"/>
  <c r="K10" i="1"/>
  <c r="L37" i="1"/>
  <c r="L30" i="1"/>
  <c r="K30" i="1"/>
  <c r="L25" i="1"/>
  <c r="K16" i="1"/>
  <c r="K34" i="1"/>
  <c r="K26" i="1"/>
  <c r="K23" i="1"/>
  <c r="L26" i="1"/>
  <c r="K37" i="1"/>
  <c r="L34" i="1"/>
  <c r="K28" i="1"/>
  <c r="K18" i="1"/>
  <c r="K20" i="1"/>
  <c r="K12" i="1"/>
  <c r="K21" i="1"/>
  <c r="K17" i="1"/>
  <c r="K13" i="1"/>
  <c r="F23" i="1"/>
  <c r="L23" i="1" s="1"/>
  <c r="J22" i="1" l="1"/>
  <c r="I22" i="1"/>
  <c r="F22" i="1"/>
  <c r="L22" i="1" s="1"/>
  <c r="K22" i="1" l="1"/>
  <c r="I50" i="3" l="1"/>
  <c r="L50" i="3"/>
  <c r="K50" i="3"/>
  <c r="J50" i="3"/>
  <c r="I51" i="3" l="1"/>
  <c r="L51" i="3"/>
  <c r="K51" i="3"/>
  <c r="J51" i="3"/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2" i="3"/>
  <c r="K7" i="3"/>
  <c r="K54" i="3" l="1"/>
  <c r="I8" i="3"/>
  <c r="L8" i="3" s="1"/>
  <c r="I9" i="3"/>
  <c r="L9" i="3" s="1"/>
  <c r="I10" i="3"/>
  <c r="L10" i="3" s="1"/>
  <c r="I11" i="3"/>
  <c r="L11" i="3" s="1"/>
  <c r="I12" i="3"/>
  <c r="L12" i="3" s="1"/>
  <c r="I13" i="3"/>
  <c r="L13" i="3" s="1"/>
  <c r="I14" i="3"/>
  <c r="L14" i="3" s="1"/>
  <c r="I15" i="3"/>
  <c r="L15" i="3" s="1"/>
  <c r="I16" i="3"/>
  <c r="L16" i="3" s="1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27" i="3"/>
  <c r="L27" i="3" s="1"/>
  <c r="I28" i="3"/>
  <c r="L28" i="3" s="1"/>
  <c r="I29" i="3"/>
  <c r="L29" i="3" s="1"/>
  <c r="I30" i="3"/>
  <c r="L30" i="3" s="1"/>
  <c r="I31" i="3"/>
  <c r="L31" i="3" s="1"/>
  <c r="I32" i="3"/>
  <c r="L32" i="3" s="1"/>
  <c r="I33" i="3"/>
  <c r="L33" i="3" s="1"/>
  <c r="I34" i="3"/>
  <c r="L34" i="3" s="1"/>
  <c r="I35" i="3"/>
  <c r="L35" i="3" s="1"/>
  <c r="I36" i="3"/>
  <c r="L36" i="3" s="1"/>
  <c r="I37" i="3"/>
  <c r="L37" i="3" s="1"/>
  <c r="I38" i="3"/>
  <c r="L38" i="3" s="1"/>
  <c r="I39" i="3"/>
  <c r="L39" i="3" s="1"/>
  <c r="I40" i="3"/>
  <c r="L40" i="3" s="1"/>
  <c r="I41" i="3"/>
  <c r="L41" i="3" s="1"/>
  <c r="I42" i="3"/>
  <c r="L42" i="3" s="1"/>
  <c r="I43" i="3"/>
  <c r="L43" i="3" s="1"/>
  <c r="I44" i="3"/>
  <c r="L44" i="3" s="1"/>
  <c r="I45" i="3"/>
  <c r="L45" i="3" s="1"/>
  <c r="I46" i="3"/>
  <c r="L46" i="3" s="1"/>
  <c r="I47" i="3"/>
  <c r="L47" i="3" s="1"/>
  <c r="I48" i="3"/>
  <c r="L48" i="3" s="1"/>
  <c r="I49" i="3"/>
  <c r="L49" i="3" s="1"/>
  <c r="I52" i="3"/>
  <c r="L52" i="3" s="1"/>
  <c r="I7" i="3"/>
  <c r="L7" i="3" s="1"/>
  <c r="L54" i="3" l="1"/>
  <c r="L55" i="3" s="1"/>
  <c r="J49" i="3"/>
  <c r="J48" i="3" l="1"/>
  <c r="J47" i="3"/>
  <c r="J46" i="3"/>
  <c r="J45" i="3"/>
  <c r="J44" i="3"/>
  <c r="J43" i="3"/>
  <c r="J42" i="3"/>
  <c r="J52" i="3" l="1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54" i="3" l="1"/>
  <c r="F11" i="1" l="1"/>
  <c r="L11" i="1" s="1"/>
  <c r="F21" i="1"/>
  <c r="L21" i="1" s="1"/>
  <c r="F17" i="1"/>
  <c r="L17" i="1" s="1"/>
  <c r="F20" i="1"/>
  <c r="L20" i="1" s="1"/>
  <c r="F19" i="1"/>
  <c r="L19" i="1" s="1"/>
  <c r="F18" i="1"/>
  <c r="L18" i="1" s="1"/>
  <c r="F16" i="1"/>
  <c r="L16" i="1" s="1"/>
  <c r="F15" i="1"/>
  <c r="L15" i="1" s="1"/>
  <c r="F14" i="1"/>
  <c r="L14" i="1" s="1"/>
  <c r="F13" i="1"/>
  <c r="L13" i="1" s="1"/>
  <c r="F12" i="1"/>
  <c r="L12" i="1" s="1"/>
  <c r="F10" i="1"/>
  <c r="L10" i="1" s="1"/>
  <c r="F9" i="1"/>
  <c r="L9" i="1" s="1"/>
  <c r="J38" i="1" l="1"/>
  <c r="M38" i="1" s="1"/>
  <c r="O10" i="1"/>
  <c r="O11" i="1"/>
  <c r="P11" i="1" s="1"/>
  <c r="J39" i="1" l="1"/>
  <c r="P10" i="1"/>
  <c r="P12" i="1" s="1"/>
  <c r="O12" i="1"/>
</calcChain>
</file>

<file path=xl/sharedStrings.xml><?xml version="1.0" encoding="utf-8"?>
<sst xmlns="http://schemas.openxmlformats.org/spreadsheetml/2006/main" count="281" uniqueCount="160">
  <si>
    <t>L.p.</t>
  </si>
  <si>
    <t>Nazwa artykułu</t>
  </si>
  <si>
    <t>J.m.</t>
  </si>
  <si>
    <t>Dostawa I</t>
  </si>
  <si>
    <t>Łączna ilość</t>
  </si>
  <si>
    <t>szt.</t>
  </si>
  <si>
    <t>Krem do rąk, twarzy i ciała, każdy rodzaj skóry, 50ml; NIVEA CREME</t>
  </si>
  <si>
    <t>Krem do rąk, z alantoliną, gliceryną, ochronnym czynnikiem filtrującym, do bardzo suchej skóry, regenerujący i odżywczy, do rąk zniszczonych, przebadany dermatologiczne, tubka 100 ml; Regenrujący krem do rąk GARNIER SKIN NATURALS - czerwony</t>
  </si>
  <si>
    <t>Mydło w kostce, kremowe, nawilżające, zawiera substancje myjące i 1/4 kremu nawilajżacego, nie wysusza skóry, 100g; DOVE</t>
  </si>
  <si>
    <t>Płyn czyszczaco-dezynfekujacy do toalet, 1250ml; DOMESTOS 24</t>
  </si>
  <si>
    <t>Płyn do mycia naczyń, 1szt.= 5l; LUDWIK</t>
  </si>
  <si>
    <t>Proszek do prania, do białego, w kartonie 1szt.=300g, VIZIR</t>
  </si>
  <si>
    <t>Ręczniki papierowe, dwuwarstwowe, 100%celulozy, super chłonne, z papierowymi gąbkami tłoczynymi na listkach ręcznika, biały z nadrukiem, posiada atest PZH, 2 rolki/opak.; VELVET CZYSTA BIEL</t>
  </si>
  <si>
    <t>rolka</t>
  </si>
  <si>
    <t>Środek odtłuszczający, uniwersalny, 1szt.=1l, butelka z rozpylaczem; DASTY DEGREASER CLASSIC</t>
  </si>
  <si>
    <t>Żel do łazienek AJAX, 1szt.=500ml, AJAX</t>
  </si>
  <si>
    <t>Łączna wartość netto:</t>
  </si>
  <si>
    <t>Łączna wartość brutto:</t>
  </si>
  <si>
    <t>…………………………………………..</t>
  </si>
  <si>
    <t>Podpis i pieczęć (osoba/y uprawioniona/e)</t>
  </si>
  <si>
    <t>Cena jednostkowa
netto</t>
  </si>
  <si>
    <t>op.</t>
  </si>
  <si>
    <t>Magiczne gąbki, 1 op.=2 szt., JAN NIEZBĘDNY</t>
  </si>
  <si>
    <t>Odkamieniacz Strip-A-Way, 1szt.= 5l; ECOLAB</t>
  </si>
  <si>
    <t>l.p.</t>
  </si>
  <si>
    <t>j.m.</t>
  </si>
  <si>
    <t xml:space="preserve">wielkość I dostawy </t>
  </si>
  <si>
    <t xml:space="preserve"> łączna ilość</t>
  </si>
  <si>
    <t>cena jednostkowa
netto</t>
  </si>
  <si>
    <t>wartość
netto
(kol.6 x kol.7)</t>
  </si>
  <si>
    <t>Emulsja do czyszczenia CIF ACTIVE, 540 g</t>
  </si>
  <si>
    <t>szt</t>
  </si>
  <si>
    <t xml:space="preserve">Kostka do WC z zawieszką,Domestos, 40 g </t>
  </si>
  <si>
    <t>Mydło Dove w płynie Silk 250ml z dozownikiem</t>
  </si>
  <si>
    <t>Finish Quantum Max Kapsułki do zmywarek Regular 36 szt.</t>
  </si>
  <si>
    <t xml:space="preserve">Papier toaletowy JUMBO,dwuwarstwowy,biały,100% celulozy,średnica rolki 18-19 cm  </t>
  </si>
  <si>
    <t xml:space="preserve">Papier toaletowy trzywarstwowy XXL, op. 8 rolek VELVET </t>
  </si>
  <si>
    <t>Pasta do podłogi drewnianej SIDOLUX, 500 ml</t>
  </si>
  <si>
    <t>Płyn czyszcząco-dezynfekujący DOMESTOS,  750 ml</t>
  </si>
  <si>
    <t>Płyn do mycia naczyń LUDWIK (zielony), 450 g</t>
  </si>
  <si>
    <t>Płyn do mycia szyb - z pompką CLIN, 500 ml ( rozpylacz )</t>
  </si>
  <si>
    <t>Płyn Ajax czyszczący 1L</t>
  </si>
  <si>
    <t>Płyn do mycia podłóg drewnianych PRONTO, 750 ml</t>
  </si>
  <si>
    <t>Uniwersalny środek wybielający, SUPER BIELINKA, Chemco Polska, 500 ml</t>
  </si>
  <si>
    <t>Proszek do prania kolor, VIZIR ABSOLUTE SENSITIVE, 300 g</t>
  </si>
  <si>
    <t>Proszek do czyszczenia, AJAX, 450 g</t>
  </si>
  <si>
    <t xml:space="preserve"> Ręcznik papierowy w roli, dwuwarstwowy, biały, gofrowany, 100% celulozy, opak.=6 rolek, do podajnika MERIDA TOP MAXI CTN 301; MERIDA TOP AUTOMATIC RAB302 
</t>
  </si>
  <si>
    <t>opak.</t>
  </si>
  <si>
    <t>Ręczniki papierowe, dwuwarstwowe,posiada atest PZH, 2 rolki/opak, VELVET CZYSTA BIEL, tłoczone</t>
  </si>
  <si>
    <t>Ręcznik papierowy MERIDA RTB 201</t>
  </si>
  <si>
    <t>Spray przeciw kurzowi PRONTO, 300 ml (classic)</t>
  </si>
  <si>
    <t>Ścierka z mikrofibry, 40 cm x 40cm (kolor jasno niebieski, zielony, żółty, pomarańczowy po równo)</t>
  </si>
  <si>
    <t>Ścierka do kurzu, miękka frotte, rozm. 50x40cm, b. dobrze zbierające wodę, jasna (nie barwiąca wody)</t>
  </si>
  <si>
    <t>Wkład do pochłaniacza wilgoci METYLAN HENKEL, 450 g, z otworem</t>
  </si>
  <si>
    <t xml:space="preserve">Worki na odpady, czarne, 120 litrów,bardzo grube (25 mikronów), op. 10 szt. </t>
  </si>
  <si>
    <t xml:space="preserve">Worki na odpady, czarne, 60 litrów,bardzo grube (25 mikronów), opak 10 szt. </t>
  </si>
  <si>
    <t xml:space="preserve">Worki na odpady, niebieskie, 120 litrów, bardzo grube (25 mikronów), op. 10 szt.  </t>
  </si>
  <si>
    <t xml:space="preserve">Worki na odpady, niebieskie, 60 litrów,bardzo grube ( 25 mikronów), op. 10 szt.  </t>
  </si>
  <si>
    <t>Zmywak kuchenny z nylonową warstwą do szorowania, op.5 szt. (10 x 7 x 3 cm)</t>
  </si>
  <si>
    <t>Odświeżacz powietrza w żelu Dynia 150g (las,konwalia,bez,brzoskwinia,cytryna, wanilia), opakowanie mix</t>
  </si>
  <si>
    <t>Odświeżacz powietrza elektryczny Ambi Pur Japan Tatami wkład 20ml</t>
  </si>
  <si>
    <t>Szczotka zmiotka + szufelka</t>
  </si>
  <si>
    <t>Żel CILIT kamień rdza czyszczący 420ml</t>
  </si>
  <si>
    <t xml:space="preserve"> </t>
  </si>
  <si>
    <t>Wartość netto                                              (kol.6 x kol.7)</t>
  </si>
  <si>
    <t>Załącznik do notatki dot. Szacowania wartości zam.</t>
  </si>
  <si>
    <t>Odświeżacz Pachnące kulki, 1szt.=200g, PACHNĄCA SZAFA</t>
  </si>
  <si>
    <t>Płyn do czyszczenia Kamień i Rdza , 1szt.=450ml, CILLIT KAMIEŃ  RDZA</t>
  </si>
  <si>
    <t>Worki na odpady, niebieskie, 120l, 15szt/op. JAN NIEZBĘDNY</t>
  </si>
  <si>
    <t>Worki na odpady, niebieskie, 60l, 20szt/op., JAN NIEZBĘDNY</t>
  </si>
  <si>
    <t>Worki na odpady, niebieskie, 35l, 30szt/op. JAN NIEZBĘDNY</t>
  </si>
  <si>
    <t>Mleczko z mikrokryształkami, 1 szt.= 540g; CIF CREAM ORIGINAL</t>
  </si>
  <si>
    <t>3020-02</t>
  </si>
  <si>
    <t>4210-03</t>
  </si>
  <si>
    <t>Cena jednostkowa
brutto</t>
  </si>
  <si>
    <t>Srodki czystości dla Ośrodka Szkoleniowego Najwyższej Izby Kontroli w Goławicach Drugich 2021 r.</t>
  </si>
  <si>
    <t>ofertę należy podpisać podpisem elektronicznym umożliwiającym identyfikację osoby składającej podpis</t>
  </si>
  <si>
    <r>
      <t xml:space="preserve">lub </t>
    </r>
    <r>
      <rPr>
        <i/>
        <sz val="9"/>
        <color theme="1"/>
        <rFont val="Arial Narrow"/>
        <family val="2"/>
        <charset val="238"/>
      </rPr>
      <t>(w przypadku skanu oferty)</t>
    </r>
  </si>
  <si>
    <t>......................................................................</t>
  </si>
  <si>
    <t xml:space="preserve">  podpis i pieczęć (osoba/y uprawniona/e)</t>
  </si>
  <si>
    <t>Płyn do mycia naczyń LUDWIK ( zielony ), 900 g</t>
  </si>
  <si>
    <t>cena jednostkowa netto</t>
  </si>
  <si>
    <t>średnia cena jednostkowa</t>
  </si>
  <si>
    <t>DELKOR</t>
  </si>
  <si>
    <t>WOLPRES</t>
  </si>
  <si>
    <t xml:space="preserve">pozostała ilość  </t>
  </si>
  <si>
    <t xml:space="preserve"> Calgonit nabłyszcza do zmywarek 400 ml</t>
  </si>
  <si>
    <t xml:space="preserve"> Calgonit sól do zmywarek 1,5 kg</t>
  </si>
  <si>
    <t xml:space="preserve"> Denaturat 0,5 l</t>
  </si>
  <si>
    <t xml:space="preserve">Odświeżacz powietrza elektryczny Ambi Pur Japan Tatami  </t>
  </si>
  <si>
    <t>Zestaw Vileda Ultramax box - mop płaski + wiadro</t>
  </si>
  <si>
    <t>Vileda Ultramax wkład do mopa</t>
  </si>
  <si>
    <t>Worki papierowe do odkurzacza Zelmer Profi 2</t>
  </si>
  <si>
    <t>Prześcieradło papierowe w roli , białe , 100% celulozy , szer. 50 cm , średnica rolki 14-15 cm , perforacja (38 cm)</t>
  </si>
  <si>
    <t>Odświeżacz Merida OE 21 wkład zapachowy</t>
  </si>
  <si>
    <t>Preparat Septa Superfresh 4 Jasmona z rozpylaczem 0,75 l</t>
  </si>
  <si>
    <t>Kret żel do rur 500 g</t>
  </si>
  <si>
    <t>Szczotka do zamiatania + kij</t>
  </si>
  <si>
    <t>Środki czystości dla Centrali Najwyższej Izby Kontroli w 2022 r.</t>
  </si>
  <si>
    <t>średnia wartość netto (kol.6 x kol.9)</t>
  </si>
  <si>
    <t>wartość netto (kol.6 x kol.8)</t>
  </si>
  <si>
    <t>Ziemiw do kwiatów worek 20 L</t>
  </si>
  <si>
    <t>Odkamieniacz do czajnika TYTAN w proszku 30 g</t>
  </si>
  <si>
    <t xml:space="preserve">Dostawa II </t>
  </si>
  <si>
    <t>HILLMANN Środek do mycia szyb 500 ml</t>
  </si>
  <si>
    <t>Średnia</t>
  </si>
  <si>
    <t>Worki do odkurzacza</t>
  </si>
  <si>
    <t>Gąbka do teflonu</t>
  </si>
  <si>
    <t>Mydło w pianie</t>
  </si>
  <si>
    <t>Nakładka mop Vileda</t>
  </si>
  <si>
    <t>Calgonit nabłyszczacz</t>
  </si>
  <si>
    <t>Odświerzacz powietrza</t>
  </si>
  <si>
    <t>Płyn do mycia naczyń 1szt.= 30 l</t>
  </si>
  <si>
    <t>Pronto</t>
  </si>
  <si>
    <t>Płyn do szyb</t>
  </si>
  <si>
    <t>Wkład do odświeżacza</t>
  </si>
  <si>
    <t>Zestaw Vileda</t>
  </si>
  <si>
    <t>Zapas do mopa Vileda Ultramax Mikrofibre 2 in 1</t>
  </si>
  <si>
    <t>Zmywak do teflonu, JAN NIEZBĘDNY, 1 szt.</t>
  </si>
  <si>
    <t>Wkład wymienny do elektronicznych odświeżaczy powietrza Merida; OE23; MERIDA</t>
  </si>
  <si>
    <t>Sól do zmywarek, 1 szt.= 1,5kg</t>
  </si>
  <si>
    <t>Proszek do czyszczenia AJAX, 1 szt. = 450 g</t>
  </si>
  <si>
    <t>Ścierki domowe, uniwersalne, 1op. = 3 szt.</t>
  </si>
  <si>
    <t>Papier toaletowy, trójwarstwowy, 100% celulozy, VELVET biały, 1 szt.=1 rolka</t>
  </si>
  <si>
    <t>Uniwersalny płyn czyszczący do usuwania tłuszczu, spray, 1 szt.= 750 ml, CILLIT BANG</t>
  </si>
  <si>
    <t>D-LUX  - Meble, 1 szt. = 0,5l</t>
  </si>
  <si>
    <t>D-LUX  - WC Kamień i rdza, 1 szt. = 1l</t>
  </si>
  <si>
    <t>D-LUX  - WC Chloratos, 1 szt. = 1l</t>
  </si>
  <si>
    <t>D-LUX Podłogi bez smug, 1 szt. = 1l</t>
  </si>
  <si>
    <t>D-LUX Powierzchnie szklane i szyby, 1 szt. = 1l</t>
  </si>
  <si>
    <t>Mleczko do czyszczenia; 1 szt.= 750ml; CIF CREAM</t>
  </si>
  <si>
    <t>D-LUX - Łazienka, czyszczenie armatury, 1 szt. = 0,5l</t>
  </si>
  <si>
    <t>D-LUX - Kabiny prysznicowe, 1 szt. = 0,5l</t>
  </si>
  <si>
    <t>Stawka podatku VAT</t>
  </si>
  <si>
    <t>Płyn czyszczaco-dezynfekujacy do toalet, 1000ml; DOMESTOS 24</t>
  </si>
  <si>
    <t>Spray Przeciw Kurzowi, 1 szt.. =300 ml;  PRONTO MULTI SURFACE</t>
  </si>
  <si>
    <t>Płyn Uniwersalny Do Mycia Podłóg, 1szt.=1l; AJAX (konwalia, kwiaty laguny)</t>
  </si>
  <si>
    <t>Płyn do WC, 1szt. =700g, TYTAN zielony</t>
  </si>
  <si>
    <t>Ścierka do szyb. 1op.=1szt., VILEDA ACTIFIBRE All in one</t>
  </si>
  <si>
    <t>Ściereczki do sprzątania, z mikrofibry, rozmiar XL (36cmx38cm), 1 op= 4szt.; VILEDA MICROFIBRE XL</t>
  </si>
  <si>
    <t>Ręcznik z włókniny perforowanej SOFT,  70cmx50cm, 1op.=50szt</t>
  </si>
  <si>
    <t>Zestaw VILEDA Ultramax BOX (Mop Płaski + Wiadro); VILEDA</t>
  </si>
  <si>
    <t>Krem do rąk,intensywna regeneracja suchej skóry, tubka 75 ml; GARNIER HAND REPAIR - czerwony</t>
  </si>
  <si>
    <t>Odświeżacz powietrza, Spray, Brise Glade, 1 szt.=300ml</t>
  </si>
  <si>
    <t>Płyn do mycia szyb, 1szt.=500ml, FROSCH BIO SPIRIT</t>
  </si>
  <si>
    <t>Rekawice jednorazowe winylowe, bezpudrowe, rozmiar M, 1op.=100szt.</t>
  </si>
  <si>
    <t>Rekawice jednorazowe winylowe, bezpudrowe, rozmiar L, 1op.=100szt.</t>
  </si>
  <si>
    <t>Worki na odpady, 35l, 30szt/op.</t>
  </si>
  <si>
    <t>Worki na odpady, 60l, 20szt/op.</t>
  </si>
  <si>
    <t>Worki na odpady,120l, 25szt/op.</t>
  </si>
  <si>
    <t>Zmywaki kuchenne, 1op. = 10 szt.</t>
  </si>
  <si>
    <t xml:space="preserve">Dostawa II             7 - 11.10.2024 </t>
  </si>
  <si>
    <t xml:space="preserve">Dostawa III                18 - 22.11.2024 </t>
  </si>
  <si>
    <t>Wartość netto                                              (kol.7x kol.8)</t>
  </si>
  <si>
    <t>Wartość brutto                                              (kol.11 + kwota podatku VAT)</t>
  </si>
  <si>
    <t xml:space="preserve">Szczegółowy opis przedmiotu zamówienia.
Wykaz środków czystości dla Ośrodka Szkoleniowego Najwyższej Izby Kontroli w 2024 r.  </t>
  </si>
  <si>
    <t>Załącznik nr  2.2  do Zapytania ofertowego</t>
  </si>
  <si>
    <t>Mop płaski VILEDA ULTRAMAX, (mop płaski + kij, bez wiadra)</t>
  </si>
  <si>
    <t xml:space="preserve">Mydło w kostce, kremowe, nawilżające, zawiera substancje myjące i 1/4 kremu nawilajżacego, nie wysusza skóry, 90g; DOVE </t>
  </si>
  <si>
    <t>Ręczniki papierowe, dwuwarstwowe, 100%celulozy, super chłonne, z papierowymi gąbkami tłoczynymi na listkach ręcznika, biały z nadrukiem, posiada atest PZH, 2rolki/opak.; FOXY 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</si>
</sst>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_-* #,##0\ [$zł-415]_-;\-* #,##0\ [$zł-415]_-;_-* &quot;-&quot;??\ [$zł-415]_-;_-@_-"/>
  </numFmts>
  <fonts count="28" x14ac:knownFonts="1">
    <font>
      <sz val="11"/>
      <color theme="1"/>
      <name val="Calibri"/>
      <family val="2"/>
      <charset val="238"/>
      <scheme val="minor"/>
    </font>
    <font>
      <i/>
      <sz val="8"/>
      <name val="Verdan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charset val="238"/>
      <scheme val="minor"/>
    </font>
    <font>
      <i/>
      <sz val="13"/>
      <name val="Arial Narrow"/>
      <family val="2"/>
      <charset val="238"/>
    </font>
    <font>
      <b/>
      <sz val="13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12"/>
      <name val="Times New Roman"/>
      <family val="1"/>
    </font>
    <font>
      <sz val="10"/>
      <name val="Calibri"/>
      <family val="2"/>
      <charset val="238"/>
    </font>
    <font>
      <i/>
      <sz val="12"/>
      <name val="Times New Roman"/>
      <family val="1"/>
      <charset val="238"/>
    </font>
    <font>
      <i/>
      <sz val="10"/>
      <name val="Arial Narrow"/>
      <family val="2"/>
      <charset val="238"/>
    </font>
    <font>
      <sz val="11"/>
      <color rgb="FF0070C0"/>
      <name val="Arial Narrow"/>
      <family val="2"/>
      <charset val="238"/>
    </font>
    <font>
      <i/>
      <sz val="13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165" fontId="0" fillId="0" borderId="0"/>
    <xf numFmtId="165" fontId="2" fillId="0" borderId="0"/>
    <xf numFmtId="165" fontId="3" fillId="0" borderId="0"/>
    <xf numFmtId="165" fontId="3" fillId="0" borderId="0"/>
    <xf numFmtId="44" fontId="2" fillId="0" borderId="0" applyFont="0" applyFill="0" applyBorder="0" applyAlignment="0" applyProtection="0"/>
    <xf numFmtId="165" fontId="14" fillId="0" borderId="0"/>
  </cellStyleXfs>
  <cellXfs count="137">
    <xf numFmtId="165" fontId="0" fillId="0" borderId="0" xfId="0"/>
    <xf numFmtId="165" fontId="5" fillId="2" borderId="0" xfId="3" applyFont="1" applyFill="1" applyAlignment="1">
      <alignment horizontal="center"/>
    </xf>
    <xf numFmtId="165" fontId="5" fillId="2" borderId="0" xfId="3" applyFont="1" applyFill="1"/>
    <xf numFmtId="165" fontId="6" fillId="2" borderId="0" xfId="3" applyFont="1" applyFill="1"/>
    <xf numFmtId="165" fontId="6" fillId="2" borderId="1" xfId="3" applyFont="1" applyFill="1" applyBorder="1" applyAlignment="1">
      <alignment horizontal="center" vertical="center"/>
    </xf>
    <xf numFmtId="165" fontId="6" fillId="2" borderId="2" xfId="3" applyFont="1" applyFill="1" applyBorder="1" applyAlignment="1">
      <alignment horizontal="center" vertical="center"/>
    </xf>
    <xf numFmtId="165" fontId="6" fillId="2" borderId="1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vertical="center" wrapText="1"/>
    </xf>
    <xf numFmtId="165" fontId="4" fillId="2" borderId="0" xfId="2" applyFont="1" applyFill="1"/>
    <xf numFmtId="165" fontId="5" fillId="2" borderId="0" xfId="2" applyFont="1" applyFill="1" applyAlignment="1">
      <alignment vertical="center"/>
    </xf>
    <xf numFmtId="165" fontId="5" fillId="2" borderId="0" xfId="2" applyFont="1" applyFill="1" applyBorder="1" applyAlignment="1">
      <alignment vertical="center" wrapText="1"/>
    </xf>
    <xf numFmtId="165" fontId="5" fillId="2" borderId="0" xfId="2" applyFont="1" applyFill="1" applyBorder="1" applyAlignment="1">
      <alignment horizontal="center" vertical="center" wrapText="1"/>
    </xf>
    <xf numFmtId="165" fontId="3" fillId="2" borderId="0" xfId="2" applyFont="1" applyFill="1"/>
    <xf numFmtId="165" fontId="5" fillId="2" borderId="0" xfId="2" applyFont="1" applyFill="1"/>
    <xf numFmtId="165" fontId="3" fillId="2" borderId="0" xfId="2" applyNumberFormat="1" applyFont="1" applyFill="1"/>
    <xf numFmtId="165" fontId="2" fillId="2" borderId="0" xfId="0" applyFont="1" applyFill="1" applyBorder="1"/>
    <xf numFmtId="165" fontId="9" fillId="2" borderId="0" xfId="0" applyFont="1" applyFill="1"/>
    <xf numFmtId="165" fontId="2" fillId="2" borderId="0" xfId="1" applyFont="1" applyFill="1"/>
    <xf numFmtId="165" fontId="14" fillId="2" borderId="0" xfId="5" applyFill="1"/>
    <xf numFmtId="165" fontId="6" fillId="3" borderId="1" xfId="3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3" fillId="2" borderId="1" xfId="5" applyFont="1" applyFill="1" applyBorder="1" applyAlignment="1">
      <alignment horizontal="center"/>
    </xf>
    <xf numFmtId="165" fontId="5" fillId="0" borderId="1" xfId="3" applyFont="1" applyFill="1" applyBorder="1" applyAlignment="1">
      <alignment horizontal="center" vertical="center"/>
    </xf>
    <xf numFmtId="165" fontId="5" fillId="0" borderId="2" xfId="3" applyFont="1" applyFill="1" applyBorder="1" applyAlignment="1">
      <alignment vertical="center"/>
    </xf>
    <xf numFmtId="165" fontId="6" fillId="0" borderId="1" xfId="3" applyFont="1" applyFill="1" applyBorder="1" applyAlignment="1">
      <alignment vertical="center"/>
    </xf>
    <xf numFmtId="165" fontId="14" fillId="0" borderId="0" xfId="5" applyFill="1"/>
    <xf numFmtId="165" fontId="5" fillId="0" borderId="2" xfId="3" applyFont="1" applyFill="1" applyBorder="1" applyAlignment="1">
      <alignment vertical="center" wrapText="1"/>
    </xf>
    <xf numFmtId="165" fontId="5" fillId="0" borderId="2" xfId="3" applyFont="1" applyFill="1" applyBorder="1" applyAlignment="1">
      <alignment vertical="top" wrapText="1"/>
    </xf>
    <xf numFmtId="165" fontId="15" fillId="0" borderId="2" xfId="3" applyFont="1" applyFill="1" applyBorder="1" applyAlignment="1">
      <alignment vertical="top" wrapText="1"/>
    </xf>
    <xf numFmtId="165" fontId="14" fillId="2" borderId="1" xfId="5" applyNumberFormat="1" applyFill="1" applyBorder="1"/>
    <xf numFmtId="165" fontId="5" fillId="2" borderId="0" xfId="3" applyFont="1" applyFill="1" applyBorder="1" applyAlignment="1">
      <alignment vertical="center"/>
    </xf>
    <xf numFmtId="165" fontId="5" fillId="2" borderId="0" xfId="3" applyFont="1" applyFill="1" applyAlignment="1">
      <alignment vertical="center"/>
    </xf>
    <xf numFmtId="165" fontId="5" fillId="2" borderId="0" xfId="3" applyFont="1" applyFill="1" applyBorder="1" applyAlignment="1">
      <alignment horizontal="center" vertical="center"/>
    </xf>
    <xf numFmtId="165" fontId="17" fillId="2" borderId="0" xfId="5" applyFont="1" applyFill="1" applyBorder="1" applyAlignment="1">
      <alignment horizontal="center"/>
    </xf>
    <xf numFmtId="165" fontId="18" fillId="2" borderId="0" xfId="3" applyFont="1" applyFill="1" applyBorder="1" applyAlignment="1">
      <alignment horizontal="center" vertical="center"/>
    </xf>
    <xf numFmtId="165" fontId="12" fillId="0" borderId="0" xfId="5" applyFont="1" applyFill="1" applyBorder="1" applyAlignment="1">
      <alignment horizontal="center" vertical="center" wrapText="1"/>
    </xf>
    <xf numFmtId="165" fontId="8" fillId="2" borderId="0" xfId="5" applyFont="1" applyFill="1" applyBorder="1" applyAlignment="1"/>
    <xf numFmtId="165" fontId="19" fillId="2" borderId="0" xfId="5" applyFont="1" applyFill="1" applyBorder="1" applyAlignment="1"/>
    <xf numFmtId="165" fontId="8" fillId="0" borderId="0" xfId="5" applyFont="1" applyFill="1" applyBorder="1"/>
    <xf numFmtId="165" fontId="14" fillId="2" borderId="0" xfId="5" applyFill="1" applyBorder="1"/>
    <xf numFmtId="165" fontId="12" fillId="0" borderId="0" xfId="5" applyFont="1" applyFill="1" applyBorder="1" applyAlignment="1">
      <alignment horizontal="center"/>
    </xf>
    <xf numFmtId="165" fontId="8" fillId="2" borderId="0" xfId="5" applyFont="1" applyFill="1" applyBorder="1"/>
    <xf numFmtId="165" fontId="1" fillId="0" borderId="0" xfId="0" applyFont="1" applyAlignment="1">
      <alignment horizontal="center" vertical="center"/>
    </xf>
    <xf numFmtId="165" fontId="7" fillId="0" borderId="0" xfId="0" applyFont="1" applyBorder="1" applyAlignment="1">
      <alignment vertical="center" wrapText="1"/>
    </xf>
    <xf numFmtId="165" fontId="7" fillId="0" borderId="0" xfId="0" applyFont="1" applyBorder="1" applyAlignment="1">
      <alignment horizontal="center" vertical="center" wrapText="1"/>
    </xf>
    <xf numFmtId="14" fontId="6" fillId="2" borderId="0" xfId="3" applyNumberFormat="1" applyFont="1" applyFill="1" applyAlignment="1">
      <alignment horizontal="left"/>
    </xf>
    <xf numFmtId="14" fontId="20" fillId="2" borderId="0" xfId="3" applyNumberFormat="1" applyFont="1" applyFill="1" applyAlignment="1"/>
    <xf numFmtId="49" fontId="3" fillId="2" borderId="0" xfId="2" applyNumberFormat="1" applyFont="1" applyFill="1"/>
    <xf numFmtId="165" fontId="12" fillId="0" borderId="0" xfId="5" applyFont="1" applyFill="1" applyBorder="1" applyAlignment="1">
      <alignment horizontal="right" vertical="center" wrapText="1"/>
    </xf>
    <xf numFmtId="165" fontId="10" fillId="2" borderId="0" xfId="2" applyFont="1" applyFill="1" applyBorder="1" applyAlignment="1">
      <alignment vertical="center"/>
    </xf>
    <xf numFmtId="165" fontId="5" fillId="0" borderId="1" xfId="3" applyFont="1" applyFill="1" applyBorder="1" applyAlignment="1">
      <alignment vertical="center" wrapText="1"/>
    </xf>
    <xf numFmtId="165" fontId="5" fillId="0" borderId="1" xfId="3" applyFont="1" applyFill="1" applyBorder="1" applyAlignment="1">
      <alignment vertical="center"/>
    </xf>
    <xf numFmtId="165" fontId="3" fillId="2" borderId="0" xfId="2" applyNumberFormat="1" applyFont="1" applyFill="1"/>
    <xf numFmtId="165" fontId="7" fillId="0" borderId="0" xfId="0" applyFont="1" applyBorder="1" applyAlignment="1">
      <alignment horizontal="center" vertical="center" wrapText="1"/>
    </xf>
    <xf numFmtId="165" fontId="16" fillId="2" borderId="0" xfId="5" applyFont="1" applyFill="1" applyBorder="1" applyAlignment="1">
      <alignment horizontal="left" vertical="center" wrapText="1"/>
    </xf>
    <xf numFmtId="165" fontId="6" fillId="2" borderId="0" xfId="5" applyFont="1" applyFill="1" applyBorder="1" applyAlignment="1">
      <alignment horizontal="left" vertical="center" wrapText="1"/>
    </xf>
    <xf numFmtId="165" fontId="14" fillId="4" borderId="1" xfId="5" applyNumberFormat="1" applyFill="1" applyBorder="1"/>
    <xf numFmtId="165" fontId="11" fillId="2" borderId="1" xfId="2" applyFont="1" applyFill="1" applyBorder="1" applyAlignment="1">
      <alignment horizontal="center" vertical="center"/>
    </xf>
    <xf numFmtId="165" fontId="5" fillId="2" borderId="1" xfId="3" applyFont="1" applyFill="1" applyBorder="1" applyAlignment="1">
      <alignment vertical="center"/>
    </xf>
    <xf numFmtId="165" fontId="14" fillId="2" borderId="1" xfId="5" applyFill="1" applyBorder="1"/>
    <xf numFmtId="165" fontId="6" fillId="4" borderId="1" xfId="3" applyFont="1" applyFill="1" applyBorder="1" applyAlignment="1">
      <alignment horizontal="center" vertical="center" wrapText="1"/>
    </xf>
    <xf numFmtId="165" fontId="14" fillId="5" borderId="1" xfId="5" applyNumberFormat="1" applyFill="1" applyBorder="1"/>
    <xf numFmtId="165" fontId="6" fillId="4" borderId="1" xfId="5" applyFont="1" applyFill="1" applyBorder="1"/>
    <xf numFmtId="165" fontId="6" fillId="5" borderId="1" xfId="3" applyFont="1" applyFill="1" applyBorder="1" applyAlignment="1">
      <alignment horizontal="center" vertical="center"/>
    </xf>
    <xf numFmtId="165" fontId="6" fillId="5" borderId="1" xfId="3" applyFont="1" applyFill="1" applyBorder="1" applyAlignment="1">
      <alignment horizontal="center" vertical="center" wrapText="1"/>
    </xf>
    <xf numFmtId="165" fontId="6" fillId="5" borderId="1" xfId="5" applyFont="1" applyFill="1" applyBorder="1"/>
    <xf numFmtId="165" fontId="13" fillId="5" borderId="1" xfId="5" applyFont="1" applyFill="1" applyBorder="1" applyAlignment="1">
      <alignment horizontal="center"/>
    </xf>
    <xf numFmtId="165" fontId="6" fillId="2" borderId="1" xfId="5" applyFont="1" applyFill="1" applyBorder="1" applyAlignment="1">
      <alignment horizontal="center" vertical="center" wrapText="1"/>
    </xf>
    <xf numFmtId="2" fontId="14" fillId="2" borderId="1" xfId="5" applyNumberFormat="1" applyFill="1" applyBorder="1"/>
    <xf numFmtId="165" fontId="7" fillId="0" borderId="0" xfId="0" applyFont="1" applyBorder="1" applyAlignment="1">
      <alignment horizontal="center" vertical="center" wrapText="1"/>
    </xf>
    <xf numFmtId="165" fontId="10" fillId="2" borderId="4" xfId="2" applyFont="1" applyFill="1" applyBorder="1" applyAlignment="1">
      <alignment horizontal="center" vertical="center"/>
    </xf>
    <xf numFmtId="165" fontId="11" fillId="2" borderId="4" xfId="2" applyFont="1" applyFill="1" applyBorder="1" applyAlignment="1">
      <alignment horizontal="center" vertical="center"/>
    </xf>
    <xf numFmtId="0" fontId="14" fillId="2" borderId="0" xfId="5" applyNumberFormat="1" applyFill="1"/>
    <xf numFmtId="0" fontId="6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horizontal="center" vertical="center"/>
    </xf>
    <xf numFmtId="0" fontId="5" fillId="2" borderId="0" xfId="3" applyNumberFormat="1" applyFont="1" applyFill="1" applyAlignment="1">
      <alignment horizontal="center"/>
    </xf>
    <xf numFmtId="0" fontId="20" fillId="2" borderId="0" xfId="3" applyNumberFormat="1" applyFont="1" applyFill="1" applyAlignment="1"/>
    <xf numFmtId="0" fontId="6" fillId="2" borderId="0" xfId="3" applyNumberFormat="1" applyFont="1" applyFill="1" applyAlignment="1">
      <alignment horizontal="left"/>
    </xf>
    <xf numFmtId="0" fontId="5" fillId="2" borderId="0" xfId="2" applyNumberFormat="1" applyFont="1" applyFill="1" applyAlignment="1">
      <alignment vertical="center"/>
    </xf>
    <xf numFmtId="0" fontId="3" fillId="2" borderId="0" xfId="2" applyNumberFormat="1" applyFont="1" applyFill="1"/>
    <xf numFmtId="165" fontId="27" fillId="2" borderId="1" xfId="2" applyFont="1" applyFill="1" applyBorder="1" applyAlignment="1">
      <alignment horizontal="center" vertical="center" wrapText="1"/>
    </xf>
    <xf numFmtId="0" fontId="21" fillId="2" borderId="0" xfId="0" applyNumberFormat="1" applyFont="1" applyFill="1"/>
    <xf numFmtId="0" fontId="5" fillId="2" borderId="0" xfId="3" applyNumberFormat="1" applyFont="1" applyFill="1"/>
    <xf numFmtId="0" fontId="4" fillId="0" borderId="0" xfId="2" applyNumberFormat="1" applyFont="1"/>
    <xf numFmtId="0" fontId="6" fillId="0" borderId="1" xfId="2" applyNumberFormat="1" applyFont="1" applyBorder="1" applyAlignment="1">
      <alignment horizontal="center" vertical="center" wrapText="1"/>
    </xf>
    <xf numFmtId="0" fontId="5" fillId="0" borderId="0" xfId="2" applyNumberFormat="1" applyFont="1"/>
    <xf numFmtId="0" fontId="3" fillId="0" borderId="0" xfId="2" applyNumberFormat="1" applyFont="1"/>
    <xf numFmtId="0" fontId="24" fillId="0" borderId="0" xfId="0" applyNumberFormat="1" applyFont="1" applyAlignment="1">
      <alignment horizontal="left" vertical="center" wrapText="1"/>
    </xf>
    <xf numFmtId="0" fontId="3" fillId="0" borderId="0" xfId="2" applyNumberFormat="1" applyFont="1" applyAlignment="1"/>
    <xf numFmtId="0" fontId="24" fillId="0" borderId="0" xfId="0" applyNumberFormat="1" applyFont="1" applyAlignment="1">
      <alignment vertical="center"/>
    </xf>
    <xf numFmtId="0" fontId="26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5" fillId="2" borderId="0" xfId="2" applyNumberFormat="1" applyFont="1" applyFill="1" applyBorder="1" applyAlignment="1">
      <alignment vertical="center" wrapText="1"/>
    </xf>
    <xf numFmtId="0" fontId="5" fillId="2" borderId="0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/>
    </xf>
    <xf numFmtId="0" fontId="23" fillId="2" borderId="4" xfId="2" applyNumberFormat="1" applyFont="1" applyFill="1" applyBorder="1" applyAlignment="1">
      <alignment horizontal="center" vertical="center"/>
    </xf>
    <xf numFmtId="0" fontId="23" fillId="2" borderId="5" xfId="2" applyNumberFormat="1" applyFont="1" applyFill="1" applyBorder="1" applyAlignment="1">
      <alignment horizontal="center" vertical="center"/>
    </xf>
    <xf numFmtId="0" fontId="22" fillId="0" borderId="3" xfId="2" applyNumberFormat="1" applyFont="1" applyBorder="1" applyAlignment="1">
      <alignment horizontal="center" vertical="center"/>
    </xf>
    <xf numFmtId="0" fontId="22" fillId="0" borderId="4" xfId="2" applyNumberFormat="1" applyFont="1" applyBorder="1" applyAlignment="1">
      <alignment horizontal="center" vertical="center"/>
    </xf>
    <xf numFmtId="0" fontId="22" fillId="0" borderId="5" xfId="2" applyNumberFormat="1" applyFont="1" applyBorder="1" applyAlignment="1">
      <alignment horizontal="center" vertical="center"/>
    </xf>
    <xf numFmtId="0" fontId="23" fillId="0" borderId="3" xfId="2" applyNumberFormat="1" applyFont="1" applyBorder="1" applyAlignment="1">
      <alignment horizontal="center" vertical="center"/>
    </xf>
    <xf numFmtId="0" fontId="23" fillId="0" borderId="4" xfId="2" applyNumberFormat="1" applyFont="1" applyBorder="1" applyAlignment="1">
      <alignment horizontal="center" vertical="center"/>
    </xf>
    <xf numFmtId="0" fontId="23" fillId="0" borderId="5" xfId="2" applyNumberFormat="1" applyFont="1" applyBorder="1" applyAlignment="1">
      <alignment horizontal="center" vertical="center"/>
    </xf>
    <xf numFmtId="165" fontId="7" fillId="0" borderId="0" xfId="0" applyFont="1" applyBorder="1" applyAlignment="1">
      <alignment horizontal="center" vertical="center" wrapText="1"/>
    </xf>
    <xf numFmtId="165" fontId="10" fillId="2" borderId="3" xfId="2" applyFont="1" applyFill="1" applyBorder="1" applyAlignment="1">
      <alignment horizontal="center" vertical="center"/>
    </xf>
    <xf numFmtId="165" fontId="10" fillId="2" borderId="4" xfId="2" applyFont="1" applyFill="1" applyBorder="1" applyAlignment="1">
      <alignment horizontal="center" vertical="center"/>
    </xf>
    <xf numFmtId="165" fontId="11" fillId="2" borderId="1" xfId="2" applyNumberFormat="1" applyFont="1" applyFill="1" applyBorder="1" applyAlignment="1">
      <alignment horizontal="center" vertical="center"/>
    </xf>
    <xf numFmtId="165" fontId="11" fillId="2" borderId="1" xfId="2" applyFont="1" applyFill="1" applyBorder="1" applyAlignment="1">
      <alignment horizontal="center" vertical="center"/>
    </xf>
    <xf numFmtId="165" fontId="12" fillId="0" borderId="0" xfId="5" applyFont="1" applyFill="1" applyBorder="1" applyAlignment="1">
      <alignment horizontal="center" vertical="center" wrapText="1"/>
    </xf>
    <xf numFmtId="165" fontId="12" fillId="0" borderId="0" xfId="5" applyFont="1" applyFill="1" applyBorder="1" applyAlignment="1">
      <alignment horizontal="center"/>
    </xf>
    <xf numFmtId="165" fontId="6" fillId="4" borderId="2" xfId="3" applyFont="1" applyFill="1" applyBorder="1" applyAlignment="1">
      <alignment horizontal="right" vertical="center" wrapText="1"/>
    </xf>
    <xf numFmtId="165" fontId="6" fillId="4" borderId="6" xfId="3" applyFont="1" applyFill="1" applyBorder="1" applyAlignment="1">
      <alignment horizontal="right" vertical="center"/>
    </xf>
    <xf numFmtId="165" fontId="6" fillId="4" borderId="7" xfId="3" applyFont="1" applyFill="1" applyBorder="1" applyAlignment="1">
      <alignment horizontal="right" vertical="center"/>
    </xf>
    <xf numFmtId="165" fontId="16" fillId="2" borderId="0" xfId="5" applyFont="1" applyFill="1" applyBorder="1" applyAlignment="1">
      <alignment horizontal="left" vertical="center" wrapText="1"/>
    </xf>
    <xf numFmtId="165" fontId="6" fillId="2" borderId="0" xfId="5" applyFont="1" applyFill="1" applyBorder="1" applyAlignment="1">
      <alignment horizontal="left" vertical="center" wrapText="1"/>
    </xf>
    <xf numFmtId="165" fontId="11" fillId="2" borderId="3" xfId="2" applyFont="1" applyFill="1" applyBorder="1" applyAlignment="1">
      <alignment horizontal="center" vertical="center"/>
    </xf>
    <xf numFmtId="165" fontId="11" fillId="2" borderId="4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4" xfId="2" applyNumberFormat="1" applyFont="1" applyFill="1" applyBorder="1" applyAlignment="1">
      <alignment horizontal="center" vertical="center"/>
    </xf>
    <xf numFmtId="165" fontId="11" fillId="2" borderId="5" xfId="2" applyFont="1" applyFill="1" applyBorder="1" applyAlignment="1">
      <alignment horizontal="center" vertical="center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4" xfId="2" applyNumberFormat="1" applyFont="1" applyFill="1" applyBorder="1" applyAlignment="1">
      <alignment horizontal="center" vertical="center"/>
    </xf>
    <xf numFmtId="164" fontId="11" fillId="2" borderId="5" xfId="2" applyNumberFormat="1" applyFont="1" applyFill="1" applyBorder="1" applyAlignment="1">
      <alignment horizontal="center" vertical="center"/>
    </xf>
  </cellXfs>
  <cellStyles count="6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5" xr:uid="{00000000-0005-0000-0000-000003000000}"/>
    <cellStyle name="Normalny_Arkusz1" xfId="3" xr:uid="{00000000-0005-0000-0000-000004000000}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abSelected="1" topLeftCell="A40" workbookViewId="0">
      <selection activeCell="B34" sqref="B34"/>
    </sheetView>
  </sheetViews>
  <sheetFormatPr defaultRowHeight="12.75" x14ac:dyDescent="0.2"/>
  <cols>
    <col min="1" max="1" width="3.7109375" style="86" customWidth="1"/>
    <col min="2" max="2" width="53" style="86" customWidth="1"/>
    <col min="3" max="3" width="5.7109375" style="86" customWidth="1"/>
    <col min="4" max="4" width="7.140625" style="86" customWidth="1"/>
    <col min="5" max="5" width="9.85546875" style="86" customWidth="1"/>
    <col min="6" max="6" width="11.28515625" style="86" customWidth="1"/>
    <col min="7" max="7" width="7.42578125" style="86" customWidth="1"/>
    <col min="8" max="8" width="10.7109375" style="86" customWidth="1"/>
    <col min="9" max="9" width="7.42578125" style="86" customWidth="1"/>
    <col min="10" max="11" width="13" style="86" customWidth="1"/>
    <col min="12" max="12" width="18.5703125" style="86" customWidth="1"/>
    <col min="13" max="14" width="9.140625" style="86"/>
    <col min="15" max="16" width="12.28515625" style="86" bestFit="1" customWidth="1"/>
    <col min="17" max="16384" width="9.140625" style="86"/>
  </cols>
  <sheetData>
    <row r="1" spans="1:12" s="75" customFormat="1" ht="16.5" x14ac:dyDescent="0.3">
      <c r="A1" s="88"/>
      <c r="B1" s="89"/>
      <c r="C1" s="82"/>
      <c r="D1" s="82"/>
      <c r="E1" s="83"/>
      <c r="F1" s="83"/>
      <c r="G1" s="90" t="s">
        <v>156</v>
      </c>
      <c r="H1" s="90"/>
      <c r="I1" s="90"/>
    </row>
    <row r="2" spans="1:12" s="75" customFormat="1" x14ac:dyDescent="0.2">
      <c r="A2" s="82"/>
      <c r="B2" s="89"/>
      <c r="C2" s="82"/>
      <c r="D2" s="82"/>
      <c r="E2" s="82"/>
      <c r="F2" s="82"/>
      <c r="G2" s="84"/>
      <c r="H2" s="84"/>
      <c r="I2" s="84"/>
      <c r="J2" s="84"/>
      <c r="K2" s="84"/>
    </row>
    <row r="3" spans="1:12" s="75" customFormat="1" ht="33.75" customHeight="1" x14ac:dyDescent="0.2">
      <c r="A3" s="82"/>
      <c r="B3" s="107" t="s">
        <v>155</v>
      </c>
      <c r="C3" s="107"/>
      <c r="D3" s="107"/>
      <c r="E3" s="107"/>
      <c r="F3" s="107"/>
      <c r="G3" s="107"/>
      <c r="H3" s="107"/>
      <c r="I3" s="107"/>
      <c r="J3" s="107"/>
      <c r="K3" s="103"/>
    </row>
    <row r="4" spans="1:12" s="75" customFormat="1" ht="33.75" customHeight="1" x14ac:dyDescent="0.2">
      <c r="A4" s="82"/>
      <c r="B4" s="99"/>
      <c r="C4" s="99"/>
      <c r="D4" s="99"/>
      <c r="E4" s="99"/>
      <c r="F4" s="105"/>
      <c r="G4" s="99"/>
      <c r="H4" s="103"/>
      <c r="I4" s="103"/>
      <c r="J4" s="99"/>
      <c r="K4" s="103"/>
    </row>
    <row r="5" spans="1:12" s="75" customFormat="1" ht="33.75" customHeight="1" x14ac:dyDescent="0.2">
      <c r="A5" s="82"/>
      <c r="B5" s="99"/>
      <c r="C5" s="99"/>
      <c r="D5" s="99"/>
      <c r="E5" s="99"/>
      <c r="F5" s="105"/>
      <c r="G5" s="99"/>
      <c r="H5" s="103"/>
      <c r="I5" s="103"/>
      <c r="J5" s="99"/>
      <c r="K5" s="103"/>
    </row>
    <row r="6" spans="1:12" x14ac:dyDescent="0.2">
      <c r="A6" s="85"/>
      <c r="B6" s="100"/>
      <c r="C6" s="101"/>
      <c r="D6" s="101"/>
      <c r="E6" s="101"/>
      <c r="F6" s="101"/>
      <c r="G6" s="101"/>
      <c r="H6" s="101"/>
      <c r="I6" s="101"/>
    </row>
    <row r="7" spans="1:12" ht="51" customHeight="1" x14ac:dyDescent="0.2">
      <c r="A7" s="80" t="s">
        <v>0</v>
      </c>
      <c r="B7" s="81" t="s">
        <v>1</v>
      </c>
      <c r="C7" s="80" t="s">
        <v>2</v>
      </c>
      <c r="D7" s="76" t="s">
        <v>3</v>
      </c>
      <c r="E7" s="87" t="s">
        <v>151</v>
      </c>
      <c r="F7" s="87" t="s">
        <v>152</v>
      </c>
      <c r="G7" s="91" t="s">
        <v>4</v>
      </c>
      <c r="H7" s="91" t="s">
        <v>20</v>
      </c>
      <c r="I7" s="91" t="s">
        <v>133</v>
      </c>
      <c r="J7" s="91" t="s">
        <v>74</v>
      </c>
      <c r="K7" s="91" t="s">
        <v>153</v>
      </c>
      <c r="L7" s="91" t="s">
        <v>154</v>
      </c>
    </row>
    <row r="8" spans="1:12" x14ac:dyDescent="0.2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</row>
    <row r="9" spans="1:12" ht="50.1" customHeight="1" x14ac:dyDescent="0.2">
      <c r="A9" s="77">
        <v>1</v>
      </c>
      <c r="B9" s="8" t="s">
        <v>125</v>
      </c>
      <c r="C9" s="7" t="s">
        <v>5</v>
      </c>
      <c r="D9" s="77">
        <v>30</v>
      </c>
      <c r="E9" s="77">
        <v>30</v>
      </c>
      <c r="F9" s="77">
        <v>20</v>
      </c>
      <c r="G9" s="76">
        <f>D9+E9+F9</f>
        <v>80</v>
      </c>
      <c r="H9" s="76"/>
      <c r="I9" s="76"/>
      <c r="J9" s="102"/>
      <c r="K9" s="102"/>
      <c r="L9" s="102"/>
    </row>
    <row r="10" spans="1:12" ht="50.1" customHeight="1" x14ac:dyDescent="0.2">
      <c r="A10" s="77">
        <v>2</v>
      </c>
      <c r="B10" s="8" t="s">
        <v>127</v>
      </c>
      <c r="C10" s="7" t="s">
        <v>5</v>
      </c>
      <c r="D10" s="77">
        <v>30</v>
      </c>
      <c r="E10" s="77">
        <v>30</v>
      </c>
      <c r="F10" s="77">
        <v>20</v>
      </c>
      <c r="G10" s="76">
        <f t="shared" ref="G10:G49" si="0">D10+E10+F10</f>
        <v>80</v>
      </c>
      <c r="H10" s="76"/>
      <c r="I10" s="76"/>
      <c r="J10" s="102"/>
      <c r="K10" s="102"/>
      <c r="L10" s="102"/>
    </row>
    <row r="11" spans="1:12" ht="50.1" customHeight="1" x14ac:dyDescent="0.2">
      <c r="A11" s="77">
        <v>3</v>
      </c>
      <c r="B11" s="8" t="s">
        <v>126</v>
      </c>
      <c r="C11" s="7" t="s">
        <v>5</v>
      </c>
      <c r="D11" s="77">
        <v>30</v>
      </c>
      <c r="E11" s="77">
        <v>30</v>
      </c>
      <c r="F11" s="77">
        <v>20</v>
      </c>
      <c r="G11" s="76">
        <f t="shared" si="0"/>
        <v>80</v>
      </c>
      <c r="H11" s="76"/>
      <c r="I11" s="76"/>
      <c r="J11" s="102"/>
      <c r="K11" s="102"/>
      <c r="L11" s="102"/>
    </row>
    <row r="12" spans="1:12" ht="50.1" customHeight="1" x14ac:dyDescent="0.2">
      <c r="A12" s="77">
        <v>4</v>
      </c>
      <c r="B12" s="8" t="s">
        <v>132</v>
      </c>
      <c r="C12" s="7" t="s">
        <v>5</v>
      </c>
      <c r="D12" s="77">
        <v>30</v>
      </c>
      <c r="E12" s="77">
        <v>30</v>
      </c>
      <c r="F12" s="77">
        <v>20</v>
      </c>
      <c r="G12" s="76">
        <f t="shared" si="0"/>
        <v>80</v>
      </c>
      <c r="H12" s="76"/>
      <c r="I12" s="76"/>
      <c r="J12" s="102"/>
      <c r="K12" s="102"/>
      <c r="L12" s="102"/>
    </row>
    <row r="13" spans="1:12" ht="50.1" customHeight="1" x14ac:dyDescent="0.2">
      <c r="A13" s="77">
        <v>5</v>
      </c>
      <c r="B13" s="8" t="s">
        <v>131</v>
      </c>
      <c r="C13" s="7" t="s">
        <v>5</v>
      </c>
      <c r="D13" s="77">
        <v>30</v>
      </c>
      <c r="E13" s="77">
        <v>30</v>
      </c>
      <c r="F13" s="77">
        <v>20</v>
      </c>
      <c r="G13" s="76">
        <f t="shared" si="0"/>
        <v>80</v>
      </c>
      <c r="H13" s="76"/>
      <c r="I13" s="76"/>
      <c r="J13" s="102"/>
      <c r="K13" s="102"/>
      <c r="L13" s="102"/>
    </row>
    <row r="14" spans="1:12" ht="50.1" customHeight="1" x14ac:dyDescent="0.2">
      <c r="A14" s="77">
        <v>6</v>
      </c>
      <c r="B14" s="8" t="s">
        <v>128</v>
      </c>
      <c r="C14" s="7" t="s">
        <v>5</v>
      </c>
      <c r="D14" s="77">
        <v>30</v>
      </c>
      <c r="E14" s="77">
        <v>30</v>
      </c>
      <c r="F14" s="77">
        <v>20</v>
      </c>
      <c r="G14" s="76">
        <f t="shared" si="0"/>
        <v>80</v>
      </c>
      <c r="H14" s="76"/>
      <c r="I14" s="76"/>
      <c r="J14" s="102"/>
      <c r="K14" s="102"/>
      <c r="L14" s="102"/>
    </row>
    <row r="15" spans="1:12" ht="50.1" customHeight="1" x14ac:dyDescent="0.2">
      <c r="A15" s="77">
        <v>7</v>
      </c>
      <c r="B15" s="8" t="s">
        <v>129</v>
      </c>
      <c r="C15" s="7" t="s">
        <v>5</v>
      </c>
      <c r="D15" s="77">
        <v>30</v>
      </c>
      <c r="E15" s="77">
        <v>30</v>
      </c>
      <c r="F15" s="77">
        <v>20</v>
      </c>
      <c r="G15" s="76">
        <f t="shared" si="0"/>
        <v>80</v>
      </c>
      <c r="H15" s="76"/>
      <c r="I15" s="76"/>
      <c r="J15" s="102"/>
      <c r="K15" s="102"/>
      <c r="L15" s="102"/>
    </row>
    <row r="16" spans="1:12" ht="50.1" customHeight="1" x14ac:dyDescent="0.2">
      <c r="A16" s="77">
        <v>8</v>
      </c>
      <c r="B16" s="8" t="s">
        <v>6</v>
      </c>
      <c r="C16" s="7" t="s">
        <v>5</v>
      </c>
      <c r="D16" s="77">
        <v>90</v>
      </c>
      <c r="E16" s="77">
        <v>50</v>
      </c>
      <c r="F16" s="77">
        <v>40</v>
      </c>
      <c r="G16" s="76">
        <f t="shared" si="0"/>
        <v>180</v>
      </c>
      <c r="H16" s="76"/>
      <c r="I16" s="76"/>
      <c r="J16" s="102"/>
      <c r="K16" s="102"/>
      <c r="L16" s="102"/>
    </row>
    <row r="17" spans="1:12" ht="50.1" customHeight="1" x14ac:dyDescent="0.2">
      <c r="A17" s="77">
        <v>9</v>
      </c>
      <c r="B17" s="8" t="s">
        <v>142</v>
      </c>
      <c r="C17" s="7" t="s">
        <v>5</v>
      </c>
      <c r="D17" s="77">
        <v>90</v>
      </c>
      <c r="E17" s="77">
        <v>50</v>
      </c>
      <c r="F17" s="77">
        <v>40</v>
      </c>
      <c r="G17" s="76">
        <f t="shared" si="0"/>
        <v>180</v>
      </c>
      <c r="H17" s="76"/>
      <c r="I17" s="76"/>
      <c r="J17" s="102"/>
      <c r="K17" s="102"/>
      <c r="L17" s="102"/>
    </row>
    <row r="18" spans="1:12" ht="50.1" customHeight="1" x14ac:dyDescent="0.2">
      <c r="A18" s="77">
        <v>10</v>
      </c>
      <c r="B18" s="8" t="s">
        <v>130</v>
      </c>
      <c r="C18" s="7" t="s">
        <v>5</v>
      </c>
      <c r="D18" s="77">
        <v>30</v>
      </c>
      <c r="E18" s="77">
        <v>30</v>
      </c>
      <c r="F18" s="77">
        <v>30</v>
      </c>
      <c r="G18" s="76">
        <f t="shared" si="0"/>
        <v>90</v>
      </c>
      <c r="H18" s="76"/>
      <c r="I18" s="76"/>
      <c r="J18" s="102"/>
      <c r="K18" s="102"/>
      <c r="L18" s="102"/>
    </row>
    <row r="19" spans="1:12" ht="50.1" customHeight="1" x14ac:dyDescent="0.2">
      <c r="A19" s="77">
        <v>11</v>
      </c>
      <c r="B19" s="8" t="s">
        <v>157</v>
      </c>
      <c r="C19" s="7" t="s">
        <v>5</v>
      </c>
      <c r="D19" s="77">
        <v>5</v>
      </c>
      <c r="E19" s="77">
        <v>5</v>
      </c>
      <c r="F19" s="77">
        <v>0</v>
      </c>
      <c r="G19" s="76">
        <f t="shared" si="0"/>
        <v>10</v>
      </c>
      <c r="H19" s="76"/>
      <c r="I19" s="76"/>
      <c r="J19" s="102"/>
      <c r="K19" s="102"/>
      <c r="L19" s="102"/>
    </row>
    <row r="20" spans="1:12" ht="50.1" customHeight="1" x14ac:dyDescent="0.2">
      <c r="A20" s="77">
        <v>12</v>
      </c>
      <c r="B20" s="8" t="s">
        <v>158</v>
      </c>
      <c r="C20" s="7" t="s">
        <v>5</v>
      </c>
      <c r="D20" s="77">
        <v>200</v>
      </c>
      <c r="E20" s="77">
        <v>200</v>
      </c>
      <c r="F20" s="77">
        <v>200</v>
      </c>
      <c r="G20" s="76">
        <f t="shared" si="0"/>
        <v>600</v>
      </c>
      <c r="H20" s="76"/>
      <c r="I20" s="76"/>
      <c r="J20" s="102"/>
      <c r="K20" s="102"/>
      <c r="L20" s="102"/>
    </row>
    <row r="21" spans="1:12" ht="50.1" customHeight="1" x14ac:dyDescent="0.2">
      <c r="A21" s="77">
        <v>13</v>
      </c>
      <c r="B21" s="8" t="s">
        <v>23</v>
      </c>
      <c r="C21" s="7" t="s">
        <v>5</v>
      </c>
      <c r="D21" s="77">
        <v>3</v>
      </c>
      <c r="E21" s="77">
        <v>2</v>
      </c>
      <c r="F21" s="77">
        <v>2</v>
      </c>
      <c r="G21" s="76">
        <f t="shared" si="0"/>
        <v>7</v>
      </c>
      <c r="H21" s="76"/>
      <c r="I21" s="76"/>
      <c r="J21" s="102"/>
      <c r="K21" s="102"/>
      <c r="L21" s="102"/>
    </row>
    <row r="22" spans="1:12" ht="50.1" customHeight="1" x14ac:dyDescent="0.2">
      <c r="A22" s="77">
        <v>14</v>
      </c>
      <c r="B22" s="8" t="s">
        <v>143</v>
      </c>
      <c r="C22" s="7" t="s">
        <v>5</v>
      </c>
      <c r="D22" s="77">
        <v>20</v>
      </c>
      <c r="E22" s="77">
        <v>20</v>
      </c>
      <c r="F22" s="77">
        <v>20</v>
      </c>
      <c r="G22" s="76">
        <f t="shared" si="0"/>
        <v>60</v>
      </c>
      <c r="H22" s="76"/>
      <c r="I22" s="76"/>
      <c r="J22" s="102"/>
      <c r="K22" s="102"/>
      <c r="L22" s="102"/>
    </row>
    <row r="23" spans="1:12" ht="50.1" customHeight="1" x14ac:dyDescent="0.2">
      <c r="A23" s="77">
        <v>15</v>
      </c>
      <c r="B23" s="8" t="s">
        <v>66</v>
      </c>
      <c r="C23" s="7" t="s">
        <v>5</v>
      </c>
      <c r="D23" s="77">
        <v>15</v>
      </c>
      <c r="E23" s="77">
        <v>15</v>
      </c>
      <c r="F23" s="77">
        <v>15</v>
      </c>
      <c r="G23" s="76">
        <f t="shared" si="0"/>
        <v>45</v>
      </c>
      <c r="H23" s="76"/>
      <c r="I23" s="76"/>
      <c r="J23" s="102"/>
      <c r="K23" s="102"/>
      <c r="L23" s="102"/>
    </row>
    <row r="24" spans="1:12" ht="50.1" customHeight="1" x14ac:dyDescent="0.2">
      <c r="A24" s="77">
        <v>16</v>
      </c>
      <c r="B24" s="8" t="s">
        <v>123</v>
      </c>
      <c r="C24" s="7" t="s">
        <v>13</v>
      </c>
      <c r="D24" s="77">
        <v>2000</v>
      </c>
      <c r="E24" s="77">
        <v>1000</v>
      </c>
      <c r="F24" s="77">
        <v>1900</v>
      </c>
      <c r="G24" s="76">
        <f t="shared" si="0"/>
        <v>4900</v>
      </c>
      <c r="H24" s="76"/>
      <c r="I24" s="76"/>
      <c r="J24" s="102"/>
      <c r="K24" s="102"/>
      <c r="L24" s="102"/>
    </row>
    <row r="25" spans="1:12" ht="50.1" customHeight="1" x14ac:dyDescent="0.2">
      <c r="A25" s="77">
        <v>17</v>
      </c>
      <c r="B25" s="8" t="s">
        <v>134</v>
      </c>
      <c r="C25" s="7" t="s">
        <v>5</v>
      </c>
      <c r="D25" s="77">
        <v>30</v>
      </c>
      <c r="E25" s="77">
        <v>30</v>
      </c>
      <c r="F25" s="77">
        <v>20</v>
      </c>
      <c r="G25" s="76">
        <f t="shared" si="0"/>
        <v>80</v>
      </c>
      <c r="H25" s="76"/>
      <c r="I25" s="76"/>
      <c r="J25" s="102"/>
      <c r="K25" s="102"/>
      <c r="L25" s="102"/>
    </row>
    <row r="26" spans="1:12" ht="50.1" customHeight="1" x14ac:dyDescent="0.2">
      <c r="A26" s="77">
        <v>18</v>
      </c>
      <c r="B26" s="8" t="s">
        <v>67</v>
      </c>
      <c r="C26" s="7" t="s">
        <v>5</v>
      </c>
      <c r="D26" s="77">
        <v>30</v>
      </c>
      <c r="E26" s="77">
        <v>30</v>
      </c>
      <c r="F26" s="77">
        <v>20</v>
      </c>
      <c r="G26" s="76">
        <f t="shared" si="0"/>
        <v>80</v>
      </c>
      <c r="H26" s="76"/>
      <c r="I26" s="76"/>
      <c r="J26" s="102"/>
      <c r="K26" s="102"/>
      <c r="L26" s="102"/>
    </row>
    <row r="27" spans="1:12" ht="50.1" customHeight="1" x14ac:dyDescent="0.2">
      <c r="A27" s="77">
        <v>19</v>
      </c>
      <c r="B27" s="8" t="s">
        <v>10</v>
      </c>
      <c r="C27" s="7" t="s">
        <v>5</v>
      </c>
      <c r="D27" s="77">
        <v>40</v>
      </c>
      <c r="E27" s="77">
        <v>30</v>
      </c>
      <c r="F27" s="77">
        <v>40</v>
      </c>
      <c r="G27" s="76">
        <f t="shared" si="0"/>
        <v>110</v>
      </c>
      <c r="H27" s="76"/>
      <c r="I27" s="76"/>
      <c r="J27" s="102"/>
      <c r="K27" s="102"/>
      <c r="L27" s="102"/>
    </row>
    <row r="28" spans="1:12" ht="50.1" customHeight="1" x14ac:dyDescent="0.2">
      <c r="A28" s="77">
        <v>20</v>
      </c>
      <c r="B28" s="8" t="s">
        <v>144</v>
      </c>
      <c r="C28" s="7" t="s">
        <v>5</v>
      </c>
      <c r="D28" s="77">
        <v>40</v>
      </c>
      <c r="E28" s="77">
        <v>30</v>
      </c>
      <c r="F28" s="77">
        <v>30</v>
      </c>
      <c r="G28" s="76">
        <f t="shared" si="0"/>
        <v>100</v>
      </c>
      <c r="H28" s="76"/>
      <c r="I28" s="76"/>
      <c r="J28" s="102"/>
      <c r="K28" s="102"/>
      <c r="L28" s="102"/>
    </row>
    <row r="29" spans="1:12" ht="50.1" customHeight="1" x14ac:dyDescent="0.2">
      <c r="A29" s="77">
        <v>21</v>
      </c>
      <c r="B29" s="8" t="s">
        <v>137</v>
      </c>
      <c r="C29" s="7" t="s">
        <v>5</v>
      </c>
      <c r="D29" s="77">
        <v>30</v>
      </c>
      <c r="E29" s="77">
        <v>30</v>
      </c>
      <c r="F29" s="77">
        <v>20</v>
      </c>
      <c r="G29" s="76">
        <f t="shared" si="0"/>
        <v>80</v>
      </c>
      <c r="H29" s="76"/>
      <c r="I29" s="76"/>
      <c r="J29" s="102"/>
      <c r="K29" s="102"/>
      <c r="L29" s="102"/>
    </row>
    <row r="30" spans="1:12" ht="50.1" customHeight="1" x14ac:dyDescent="0.2">
      <c r="A30" s="77">
        <v>22</v>
      </c>
      <c r="B30" s="8" t="s">
        <v>136</v>
      </c>
      <c r="C30" s="7" t="s">
        <v>5</v>
      </c>
      <c r="D30" s="77">
        <v>30</v>
      </c>
      <c r="E30" s="77">
        <v>20</v>
      </c>
      <c r="F30" s="77">
        <v>30</v>
      </c>
      <c r="G30" s="76">
        <f t="shared" si="0"/>
        <v>80</v>
      </c>
      <c r="H30" s="76"/>
      <c r="I30" s="76"/>
      <c r="J30" s="102"/>
      <c r="K30" s="102"/>
      <c r="L30" s="102"/>
    </row>
    <row r="31" spans="1:12" ht="50.1" customHeight="1" x14ac:dyDescent="0.2">
      <c r="A31" s="77">
        <v>23</v>
      </c>
      <c r="B31" s="8" t="s">
        <v>121</v>
      </c>
      <c r="C31" s="7" t="s">
        <v>5</v>
      </c>
      <c r="D31" s="77">
        <v>8</v>
      </c>
      <c r="E31" s="77">
        <v>4</v>
      </c>
      <c r="F31" s="77">
        <v>0</v>
      </c>
      <c r="G31" s="76">
        <f t="shared" si="0"/>
        <v>12</v>
      </c>
      <c r="H31" s="76"/>
      <c r="I31" s="76"/>
      <c r="J31" s="102"/>
      <c r="K31" s="102"/>
      <c r="L31" s="102"/>
    </row>
    <row r="32" spans="1:12" ht="50.1" customHeight="1" x14ac:dyDescent="0.2">
      <c r="A32" s="77">
        <v>24</v>
      </c>
      <c r="B32" s="8" t="s">
        <v>145</v>
      </c>
      <c r="C32" s="7" t="s">
        <v>21</v>
      </c>
      <c r="D32" s="77">
        <v>5</v>
      </c>
      <c r="E32" s="77">
        <v>0</v>
      </c>
      <c r="F32" s="77">
        <v>5</v>
      </c>
      <c r="G32" s="76">
        <f t="shared" si="0"/>
        <v>10</v>
      </c>
      <c r="H32" s="76"/>
      <c r="I32" s="76"/>
      <c r="J32" s="102"/>
      <c r="K32" s="102"/>
      <c r="L32" s="102"/>
    </row>
    <row r="33" spans="1:12" ht="50.1" customHeight="1" x14ac:dyDescent="0.2">
      <c r="A33" s="77">
        <v>25</v>
      </c>
      <c r="B33" s="8" t="s">
        <v>146</v>
      </c>
      <c r="C33" s="7" t="s">
        <v>21</v>
      </c>
      <c r="D33" s="77">
        <v>5</v>
      </c>
      <c r="E33" s="77">
        <v>5</v>
      </c>
      <c r="F33" s="77">
        <v>6</v>
      </c>
      <c r="G33" s="76">
        <f t="shared" si="0"/>
        <v>16</v>
      </c>
      <c r="H33" s="76"/>
      <c r="I33" s="76"/>
      <c r="J33" s="102"/>
      <c r="K33" s="102"/>
      <c r="L33" s="102"/>
    </row>
    <row r="34" spans="1:12" ht="50.1" customHeight="1" x14ac:dyDescent="0.2">
      <c r="A34" s="77">
        <v>26</v>
      </c>
      <c r="B34" s="8" t="s">
        <v>159</v>
      </c>
      <c r="C34" s="7" t="s">
        <v>13</v>
      </c>
      <c r="D34" s="77">
        <v>2000</v>
      </c>
      <c r="E34" s="77">
        <v>1000</v>
      </c>
      <c r="F34" s="77">
        <v>1000</v>
      </c>
      <c r="G34" s="76">
        <f t="shared" si="0"/>
        <v>4000</v>
      </c>
      <c r="H34" s="76"/>
      <c r="I34" s="76"/>
      <c r="J34" s="102"/>
      <c r="K34" s="102"/>
      <c r="L34" s="102"/>
    </row>
    <row r="35" spans="1:12" ht="50.1" customHeight="1" x14ac:dyDescent="0.2">
      <c r="A35" s="77">
        <v>27</v>
      </c>
      <c r="B35" s="8" t="s">
        <v>140</v>
      </c>
      <c r="C35" s="7" t="s">
        <v>21</v>
      </c>
      <c r="D35" s="77">
        <v>10</v>
      </c>
      <c r="E35" s="77">
        <v>10</v>
      </c>
      <c r="F35" s="77">
        <v>10</v>
      </c>
      <c r="G35" s="76">
        <f t="shared" si="0"/>
        <v>30</v>
      </c>
      <c r="H35" s="76"/>
      <c r="I35" s="76"/>
      <c r="J35" s="102"/>
      <c r="K35" s="102"/>
      <c r="L35" s="102"/>
    </row>
    <row r="36" spans="1:12" ht="50.1" customHeight="1" x14ac:dyDescent="0.2">
      <c r="A36" s="77">
        <v>28</v>
      </c>
      <c r="B36" s="8" t="s">
        <v>120</v>
      </c>
      <c r="C36" s="7" t="s">
        <v>5</v>
      </c>
      <c r="D36" s="77">
        <v>5</v>
      </c>
      <c r="E36" s="77">
        <v>5</v>
      </c>
      <c r="F36" s="77">
        <v>0</v>
      </c>
      <c r="G36" s="76">
        <f t="shared" si="0"/>
        <v>10</v>
      </c>
      <c r="H36" s="76"/>
      <c r="I36" s="76"/>
      <c r="J36" s="102"/>
      <c r="K36" s="102"/>
      <c r="L36" s="102"/>
    </row>
    <row r="37" spans="1:12" ht="50.1" customHeight="1" x14ac:dyDescent="0.2">
      <c r="A37" s="77">
        <v>29</v>
      </c>
      <c r="B37" s="8" t="s">
        <v>135</v>
      </c>
      <c r="C37" s="7" t="s">
        <v>5</v>
      </c>
      <c r="D37" s="77">
        <v>30</v>
      </c>
      <c r="E37" s="77">
        <v>30</v>
      </c>
      <c r="F37" s="77">
        <v>20</v>
      </c>
      <c r="G37" s="76">
        <f t="shared" si="0"/>
        <v>80</v>
      </c>
      <c r="H37" s="76"/>
      <c r="I37" s="76"/>
      <c r="J37" s="102"/>
      <c r="K37" s="102"/>
      <c r="L37" s="102"/>
    </row>
    <row r="38" spans="1:12" ht="50.1" customHeight="1" x14ac:dyDescent="0.2">
      <c r="A38" s="77">
        <v>30</v>
      </c>
      <c r="B38" s="8" t="s">
        <v>139</v>
      </c>
      <c r="C38" s="7" t="s">
        <v>21</v>
      </c>
      <c r="D38" s="77">
        <v>40</v>
      </c>
      <c r="E38" s="77">
        <v>30</v>
      </c>
      <c r="F38" s="77">
        <v>20</v>
      </c>
      <c r="G38" s="76">
        <f t="shared" si="0"/>
        <v>90</v>
      </c>
      <c r="H38" s="76"/>
      <c r="I38" s="76"/>
      <c r="J38" s="102"/>
      <c r="K38" s="102"/>
      <c r="L38" s="102"/>
    </row>
    <row r="39" spans="1:12" ht="50.1" customHeight="1" x14ac:dyDescent="0.2">
      <c r="A39" s="77">
        <v>31</v>
      </c>
      <c r="B39" s="8" t="s">
        <v>122</v>
      </c>
      <c r="C39" s="7" t="s">
        <v>21</v>
      </c>
      <c r="D39" s="77">
        <v>100</v>
      </c>
      <c r="E39" s="77">
        <v>50</v>
      </c>
      <c r="F39" s="77">
        <v>50</v>
      </c>
      <c r="G39" s="76">
        <f t="shared" si="0"/>
        <v>200</v>
      </c>
      <c r="H39" s="76"/>
      <c r="I39" s="76"/>
      <c r="J39" s="102"/>
      <c r="K39" s="102"/>
      <c r="L39" s="102"/>
    </row>
    <row r="40" spans="1:12" ht="50.1" customHeight="1" x14ac:dyDescent="0.2">
      <c r="A40" s="77">
        <v>32</v>
      </c>
      <c r="B40" s="8" t="s">
        <v>138</v>
      </c>
      <c r="C40" s="7" t="s">
        <v>21</v>
      </c>
      <c r="D40" s="77">
        <v>30</v>
      </c>
      <c r="E40" s="77">
        <v>30</v>
      </c>
      <c r="F40" s="77">
        <v>40</v>
      </c>
      <c r="G40" s="76">
        <f t="shared" si="0"/>
        <v>100</v>
      </c>
      <c r="H40" s="76"/>
      <c r="I40" s="76"/>
      <c r="J40" s="102"/>
      <c r="K40" s="102"/>
      <c r="L40" s="102"/>
    </row>
    <row r="41" spans="1:12" ht="50.1" customHeight="1" x14ac:dyDescent="0.2">
      <c r="A41" s="77">
        <v>33</v>
      </c>
      <c r="B41" s="8" t="s">
        <v>124</v>
      </c>
      <c r="C41" s="7" t="s">
        <v>5</v>
      </c>
      <c r="D41" s="77">
        <v>12</v>
      </c>
      <c r="E41" s="77">
        <v>12</v>
      </c>
      <c r="F41" s="77">
        <v>12</v>
      </c>
      <c r="G41" s="76">
        <f t="shared" si="0"/>
        <v>36</v>
      </c>
      <c r="H41" s="76"/>
      <c r="I41" s="76"/>
      <c r="J41" s="102"/>
      <c r="K41" s="102"/>
      <c r="L41" s="102"/>
    </row>
    <row r="42" spans="1:12" ht="50.1" customHeight="1" x14ac:dyDescent="0.2">
      <c r="A42" s="77">
        <v>34</v>
      </c>
      <c r="B42" s="8" t="s">
        <v>119</v>
      </c>
      <c r="C42" s="7" t="s">
        <v>5</v>
      </c>
      <c r="D42" s="77">
        <v>24</v>
      </c>
      <c r="E42" s="77">
        <v>12</v>
      </c>
      <c r="F42" s="77">
        <v>12</v>
      </c>
      <c r="G42" s="76">
        <f t="shared" si="0"/>
        <v>48</v>
      </c>
      <c r="H42" s="76"/>
      <c r="I42" s="76"/>
      <c r="J42" s="102"/>
      <c r="K42" s="102"/>
      <c r="L42" s="102"/>
    </row>
    <row r="43" spans="1:12" ht="50.1" customHeight="1" x14ac:dyDescent="0.2">
      <c r="A43" s="77">
        <v>35</v>
      </c>
      <c r="B43" s="8" t="s">
        <v>147</v>
      </c>
      <c r="C43" s="7" t="s">
        <v>21</v>
      </c>
      <c r="D43" s="77">
        <v>100</v>
      </c>
      <c r="E43" s="77">
        <v>50</v>
      </c>
      <c r="F43" s="77">
        <v>50</v>
      </c>
      <c r="G43" s="76">
        <f t="shared" si="0"/>
        <v>200</v>
      </c>
      <c r="H43" s="76"/>
      <c r="I43" s="76"/>
      <c r="J43" s="102"/>
      <c r="K43" s="102"/>
      <c r="L43" s="102"/>
    </row>
    <row r="44" spans="1:12" ht="50.1" customHeight="1" x14ac:dyDescent="0.2">
      <c r="A44" s="77">
        <v>36</v>
      </c>
      <c r="B44" s="8" t="s">
        <v>148</v>
      </c>
      <c r="C44" s="7" t="s">
        <v>21</v>
      </c>
      <c r="D44" s="77">
        <v>15</v>
      </c>
      <c r="E44" s="77">
        <v>15</v>
      </c>
      <c r="F44" s="77">
        <v>20</v>
      </c>
      <c r="G44" s="76">
        <f t="shared" si="0"/>
        <v>50</v>
      </c>
      <c r="H44" s="76"/>
      <c r="I44" s="76"/>
      <c r="J44" s="102"/>
      <c r="K44" s="102"/>
      <c r="L44" s="102"/>
    </row>
    <row r="45" spans="1:12" ht="50.1" customHeight="1" x14ac:dyDescent="0.2">
      <c r="A45" s="77">
        <v>37</v>
      </c>
      <c r="B45" s="8" t="s">
        <v>149</v>
      </c>
      <c r="C45" s="7" t="s">
        <v>21</v>
      </c>
      <c r="D45" s="77">
        <v>100</v>
      </c>
      <c r="E45" s="77">
        <v>100</v>
      </c>
      <c r="F45" s="77">
        <v>100</v>
      </c>
      <c r="G45" s="76">
        <f t="shared" si="0"/>
        <v>300</v>
      </c>
      <c r="H45" s="76"/>
      <c r="I45" s="76"/>
      <c r="J45" s="102"/>
      <c r="K45" s="102"/>
      <c r="L45" s="102"/>
    </row>
    <row r="46" spans="1:12" ht="50.1" customHeight="1" x14ac:dyDescent="0.2">
      <c r="A46" s="77">
        <v>38</v>
      </c>
      <c r="B46" s="8" t="s">
        <v>117</v>
      </c>
      <c r="C46" s="7" t="s">
        <v>5</v>
      </c>
      <c r="D46" s="77">
        <v>40</v>
      </c>
      <c r="E46" s="77">
        <v>40</v>
      </c>
      <c r="F46" s="77">
        <v>40</v>
      </c>
      <c r="G46" s="76">
        <f t="shared" si="0"/>
        <v>120</v>
      </c>
      <c r="H46" s="76"/>
      <c r="I46" s="76"/>
      <c r="J46" s="102"/>
      <c r="K46" s="102"/>
      <c r="L46" s="102"/>
    </row>
    <row r="47" spans="1:12" ht="50.1" customHeight="1" x14ac:dyDescent="0.2">
      <c r="A47" s="77">
        <v>39</v>
      </c>
      <c r="B47" s="8" t="s">
        <v>141</v>
      </c>
      <c r="C47" s="7" t="s">
        <v>5</v>
      </c>
      <c r="D47" s="77">
        <v>4</v>
      </c>
      <c r="E47" s="77">
        <v>0</v>
      </c>
      <c r="F47" s="77">
        <v>0</v>
      </c>
      <c r="G47" s="76">
        <f t="shared" si="0"/>
        <v>4</v>
      </c>
      <c r="H47" s="76"/>
      <c r="I47" s="76"/>
      <c r="J47" s="102"/>
      <c r="K47" s="102"/>
      <c r="L47" s="102"/>
    </row>
    <row r="48" spans="1:12" ht="50.1" customHeight="1" x14ac:dyDescent="0.2">
      <c r="A48" s="77">
        <v>40</v>
      </c>
      <c r="B48" s="8" t="s">
        <v>118</v>
      </c>
      <c r="C48" s="7" t="s">
        <v>5</v>
      </c>
      <c r="D48" s="77">
        <v>40</v>
      </c>
      <c r="E48" s="77">
        <v>30</v>
      </c>
      <c r="F48" s="77">
        <v>30</v>
      </c>
      <c r="G48" s="76">
        <f t="shared" si="0"/>
        <v>100</v>
      </c>
      <c r="H48" s="76"/>
      <c r="I48" s="76"/>
      <c r="J48" s="102"/>
      <c r="K48" s="102"/>
      <c r="L48" s="102"/>
    </row>
    <row r="49" spans="1:12" ht="50.1" customHeight="1" thickBot="1" x14ac:dyDescent="0.25">
      <c r="A49" s="77">
        <v>41</v>
      </c>
      <c r="B49" s="8" t="s">
        <v>150</v>
      </c>
      <c r="C49" s="7" t="s">
        <v>21</v>
      </c>
      <c r="D49" s="77">
        <v>20</v>
      </c>
      <c r="E49" s="77">
        <v>20</v>
      </c>
      <c r="F49" s="77">
        <v>20</v>
      </c>
      <c r="G49" s="76">
        <f t="shared" si="0"/>
        <v>60</v>
      </c>
      <c r="H49" s="76"/>
      <c r="I49" s="76"/>
      <c r="J49" s="102"/>
      <c r="K49" s="102"/>
      <c r="L49" s="102"/>
    </row>
    <row r="50" spans="1:12" s="93" customFormat="1" ht="38.25" customHeight="1" thickBot="1" x14ac:dyDescent="0.25">
      <c r="A50" s="92"/>
      <c r="B50" s="92"/>
      <c r="C50" s="111" t="s">
        <v>16</v>
      </c>
      <c r="D50" s="112"/>
      <c r="E50" s="112"/>
      <c r="F50" s="112"/>
      <c r="G50" s="112"/>
      <c r="H50" s="112"/>
      <c r="I50" s="113"/>
      <c r="J50" s="108"/>
      <c r="K50" s="109"/>
      <c r="L50" s="110"/>
    </row>
    <row r="51" spans="1:12" s="93" customFormat="1" ht="38.25" customHeight="1" thickBot="1" x14ac:dyDescent="0.25">
      <c r="C51" s="114" t="s">
        <v>17</v>
      </c>
      <c r="D51" s="115"/>
      <c r="E51" s="115"/>
      <c r="F51" s="115"/>
      <c r="G51" s="115"/>
      <c r="H51" s="115"/>
      <c r="I51" s="116"/>
      <c r="J51" s="108"/>
      <c r="K51" s="109"/>
      <c r="L51" s="110"/>
    </row>
    <row r="52" spans="1:12" s="93" customFormat="1" x14ac:dyDescent="0.2"/>
    <row r="53" spans="1:12" s="93" customFormat="1" x14ac:dyDescent="0.2"/>
    <row r="54" spans="1:12" s="93" customFormat="1" ht="46.5" customHeight="1" x14ac:dyDescent="0.2">
      <c r="G54" s="106" t="s">
        <v>76</v>
      </c>
      <c r="H54" s="106"/>
      <c r="I54" s="106"/>
      <c r="J54" s="106"/>
      <c r="K54" s="106"/>
      <c r="L54" s="106"/>
    </row>
    <row r="55" spans="1:12" s="93" customFormat="1" ht="14.25" customHeight="1" x14ac:dyDescent="0.2">
      <c r="G55" s="94"/>
      <c r="H55" s="104"/>
      <c r="I55" s="104"/>
      <c r="J55" s="94"/>
      <c r="K55" s="104"/>
      <c r="L55" s="94"/>
    </row>
    <row r="56" spans="1:12" s="93" customFormat="1" ht="13.5" x14ac:dyDescent="0.2">
      <c r="G56" s="96" t="s">
        <v>77</v>
      </c>
      <c r="H56" s="96"/>
      <c r="I56" s="96"/>
      <c r="J56" s="95"/>
      <c r="K56" s="95"/>
      <c r="L56" s="95"/>
    </row>
    <row r="57" spans="1:12" s="93" customFormat="1" x14ac:dyDescent="0.2">
      <c r="G57" s="95"/>
      <c r="H57" s="95"/>
      <c r="I57" s="95"/>
      <c r="J57" s="95"/>
      <c r="K57" s="95"/>
      <c r="L57" s="95"/>
    </row>
    <row r="58" spans="1:12" s="93" customFormat="1" x14ac:dyDescent="0.2">
      <c r="G58" s="95"/>
      <c r="H58" s="95"/>
      <c r="I58" s="95"/>
      <c r="J58" s="95"/>
      <c r="K58" s="95"/>
      <c r="L58" s="95"/>
    </row>
    <row r="59" spans="1:12" x14ac:dyDescent="0.2">
      <c r="G59" s="95"/>
      <c r="H59" s="95"/>
      <c r="I59" s="95"/>
      <c r="J59" s="95"/>
      <c r="K59" s="95"/>
      <c r="L59" s="95"/>
    </row>
    <row r="60" spans="1:12" x14ac:dyDescent="0.2">
      <c r="G60" s="97" t="s">
        <v>78</v>
      </c>
      <c r="H60" s="97"/>
      <c r="I60" s="97"/>
      <c r="J60" s="95"/>
      <c r="K60" s="95"/>
      <c r="L60" s="95"/>
    </row>
    <row r="61" spans="1:12" ht="13.5" x14ac:dyDescent="0.2">
      <c r="G61" s="98" t="s">
        <v>79</v>
      </c>
      <c r="H61" s="98"/>
      <c r="I61" s="98"/>
      <c r="J61" s="95"/>
      <c r="K61" s="95"/>
      <c r="L61" s="95"/>
    </row>
  </sheetData>
  <mergeCells count="6">
    <mergeCell ref="G54:L54"/>
    <mergeCell ref="B3:J3"/>
    <mergeCell ref="J50:L50"/>
    <mergeCell ref="J51:L51"/>
    <mergeCell ref="C50:I50"/>
    <mergeCell ref="C51:I5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"/>
  <sheetViews>
    <sheetView workbookViewId="0">
      <selection activeCell="L55" sqref="L55"/>
    </sheetView>
  </sheetViews>
  <sheetFormatPr defaultRowHeight="12.75" x14ac:dyDescent="0.2"/>
  <cols>
    <col min="1" max="1" width="4.5703125" style="19" customWidth="1"/>
    <col min="2" max="2" width="41" style="19" customWidth="1"/>
    <col min="3" max="4" width="8.5703125" style="19" customWidth="1"/>
    <col min="5" max="5" width="14.7109375" style="19" customWidth="1"/>
    <col min="6" max="6" width="10.5703125" style="19" customWidth="1"/>
    <col min="7" max="9" width="11.7109375" style="19" customWidth="1"/>
    <col min="10" max="11" width="12.28515625" style="19" customWidth="1"/>
    <col min="12" max="12" width="12.28515625" style="19" bestFit="1" customWidth="1"/>
    <col min="13" max="259" width="9.140625" style="19"/>
    <col min="260" max="260" width="4.5703125" style="19" customWidth="1"/>
    <col min="261" max="261" width="41" style="19" customWidth="1"/>
    <col min="262" max="263" width="8.5703125" style="19" customWidth="1"/>
    <col min="264" max="264" width="14.7109375" style="19" customWidth="1"/>
    <col min="265" max="265" width="10.5703125" style="19" customWidth="1"/>
    <col min="266" max="266" width="11.7109375" style="19" customWidth="1"/>
    <col min="267" max="267" width="12.28515625" style="19" customWidth="1"/>
    <col min="268" max="268" width="12.28515625" style="19" bestFit="1" customWidth="1"/>
    <col min="269" max="515" width="9.140625" style="19"/>
    <col min="516" max="516" width="4.5703125" style="19" customWidth="1"/>
    <col min="517" max="517" width="41" style="19" customWidth="1"/>
    <col min="518" max="519" width="8.5703125" style="19" customWidth="1"/>
    <col min="520" max="520" width="14.7109375" style="19" customWidth="1"/>
    <col min="521" max="521" width="10.5703125" style="19" customWidth="1"/>
    <col min="522" max="522" width="11.7109375" style="19" customWidth="1"/>
    <col min="523" max="523" width="12.28515625" style="19" customWidth="1"/>
    <col min="524" max="524" width="12.28515625" style="19" bestFit="1" customWidth="1"/>
    <col min="525" max="771" width="9.140625" style="19"/>
    <col min="772" max="772" width="4.5703125" style="19" customWidth="1"/>
    <col min="773" max="773" width="41" style="19" customWidth="1"/>
    <col min="774" max="775" width="8.5703125" style="19" customWidth="1"/>
    <col min="776" max="776" width="14.7109375" style="19" customWidth="1"/>
    <col min="777" max="777" width="10.5703125" style="19" customWidth="1"/>
    <col min="778" max="778" width="11.7109375" style="19" customWidth="1"/>
    <col min="779" max="779" width="12.28515625" style="19" customWidth="1"/>
    <col min="780" max="780" width="12.28515625" style="19" bestFit="1" customWidth="1"/>
    <col min="781" max="1027" width="9.140625" style="19"/>
    <col min="1028" max="1028" width="4.5703125" style="19" customWidth="1"/>
    <col min="1029" max="1029" width="41" style="19" customWidth="1"/>
    <col min="1030" max="1031" width="8.5703125" style="19" customWidth="1"/>
    <col min="1032" max="1032" width="14.7109375" style="19" customWidth="1"/>
    <col min="1033" max="1033" width="10.5703125" style="19" customWidth="1"/>
    <col min="1034" max="1034" width="11.7109375" style="19" customWidth="1"/>
    <col min="1035" max="1035" width="12.28515625" style="19" customWidth="1"/>
    <col min="1036" max="1036" width="12.28515625" style="19" bestFit="1" customWidth="1"/>
    <col min="1037" max="1283" width="9.140625" style="19"/>
    <col min="1284" max="1284" width="4.5703125" style="19" customWidth="1"/>
    <col min="1285" max="1285" width="41" style="19" customWidth="1"/>
    <col min="1286" max="1287" width="8.5703125" style="19" customWidth="1"/>
    <col min="1288" max="1288" width="14.7109375" style="19" customWidth="1"/>
    <col min="1289" max="1289" width="10.5703125" style="19" customWidth="1"/>
    <col min="1290" max="1290" width="11.7109375" style="19" customWidth="1"/>
    <col min="1291" max="1291" width="12.28515625" style="19" customWidth="1"/>
    <col min="1292" max="1292" width="12.28515625" style="19" bestFit="1" customWidth="1"/>
    <col min="1293" max="1539" width="9.140625" style="19"/>
    <col min="1540" max="1540" width="4.5703125" style="19" customWidth="1"/>
    <col min="1541" max="1541" width="41" style="19" customWidth="1"/>
    <col min="1542" max="1543" width="8.5703125" style="19" customWidth="1"/>
    <col min="1544" max="1544" width="14.7109375" style="19" customWidth="1"/>
    <col min="1545" max="1545" width="10.5703125" style="19" customWidth="1"/>
    <col min="1546" max="1546" width="11.7109375" style="19" customWidth="1"/>
    <col min="1547" max="1547" width="12.28515625" style="19" customWidth="1"/>
    <col min="1548" max="1548" width="12.28515625" style="19" bestFit="1" customWidth="1"/>
    <col min="1549" max="1795" width="9.140625" style="19"/>
    <col min="1796" max="1796" width="4.5703125" style="19" customWidth="1"/>
    <col min="1797" max="1797" width="41" style="19" customWidth="1"/>
    <col min="1798" max="1799" width="8.5703125" style="19" customWidth="1"/>
    <col min="1800" max="1800" width="14.7109375" style="19" customWidth="1"/>
    <col min="1801" max="1801" width="10.5703125" style="19" customWidth="1"/>
    <col min="1802" max="1802" width="11.7109375" style="19" customWidth="1"/>
    <col min="1803" max="1803" width="12.28515625" style="19" customWidth="1"/>
    <col min="1804" max="1804" width="12.28515625" style="19" bestFit="1" customWidth="1"/>
    <col min="1805" max="2051" width="9.140625" style="19"/>
    <col min="2052" max="2052" width="4.5703125" style="19" customWidth="1"/>
    <col min="2053" max="2053" width="41" style="19" customWidth="1"/>
    <col min="2054" max="2055" width="8.5703125" style="19" customWidth="1"/>
    <col min="2056" max="2056" width="14.7109375" style="19" customWidth="1"/>
    <col min="2057" max="2057" width="10.5703125" style="19" customWidth="1"/>
    <col min="2058" max="2058" width="11.7109375" style="19" customWidth="1"/>
    <col min="2059" max="2059" width="12.28515625" style="19" customWidth="1"/>
    <col min="2060" max="2060" width="12.28515625" style="19" bestFit="1" customWidth="1"/>
    <col min="2061" max="2307" width="9.140625" style="19"/>
    <col min="2308" max="2308" width="4.5703125" style="19" customWidth="1"/>
    <col min="2309" max="2309" width="41" style="19" customWidth="1"/>
    <col min="2310" max="2311" width="8.5703125" style="19" customWidth="1"/>
    <col min="2312" max="2312" width="14.7109375" style="19" customWidth="1"/>
    <col min="2313" max="2313" width="10.5703125" style="19" customWidth="1"/>
    <col min="2314" max="2314" width="11.7109375" style="19" customWidth="1"/>
    <col min="2315" max="2315" width="12.28515625" style="19" customWidth="1"/>
    <col min="2316" max="2316" width="12.28515625" style="19" bestFit="1" customWidth="1"/>
    <col min="2317" max="2563" width="9.140625" style="19"/>
    <col min="2564" max="2564" width="4.5703125" style="19" customWidth="1"/>
    <col min="2565" max="2565" width="41" style="19" customWidth="1"/>
    <col min="2566" max="2567" width="8.5703125" style="19" customWidth="1"/>
    <col min="2568" max="2568" width="14.7109375" style="19" customWidth="1"/>
    <col min="2569" max="2569" width="10.5703125" style="19" customWidth="1"/>
    <col min="2570" max="2570" width="11.7109375" style="19" customWidth="1"/>
    <col min="2571" max="2571" width="12.28515625" style="19" customWidth="1"/>
    <col min="2572" max="2572" width="12.28515625" style="19" bestFit="1" customWidth="1"/>
    <col min="2573" max="2819" width="9.140625" style="19"/>
    <col min="2820" max="2820" width="4.5703125" style="19" customWidth="1"/>
    <col min="2821" max="2821" width="41" style="19" customWidth="1"/>
    <col min="2822" max="2823" width="8.5703125" style="19" customWidth="1"/>
    <col min="2824" max="2824" width="14.7109375" style="19" customWidth="1"/>
    <col min="2825" max="2825" width="10.5703125" style="19" customWidth="1"/>
    <col min="2826" max="2826" width="11.7109375" style="19" customWidth="1"/>
    <col min="2827" max="2827" width="12.28515625" style="19" customWidth="1"/>
    <col min="2828" max="2828" width="12.28515625" style="19" bestFit="1" customWidth="1"/>
    <col min="2829" max="3075" width="9.140625" style="19"/>
    <col min="3076" max="3076" width="4.5703125" style="19" customWidth="1"/>
    <col min="3077" max="3077" width="41" style="19" customWidth="1"/>
    <col min="3078" max="3079" width="8.5703125" style="19" customWidth="1"/>
    <col min="3080" max="3080" width="14.7109375" style="19" customWidth="1"/>
    <col min="3081" max="3081" width="10.5703125" style="19" customWidth="1"/>
    <col min="3082" max="3082" width="11.7109375" style="19" customWidth="1"/>
    <col min="3083" max="3083" width="12.28515625" style="19" customWidth="1"/>
    <col min="3084" max="3084" width="12.28515625" style="19" bestFit="1" customWidth="1"/>
    <col min="3085" max="3331" width="9.140625" style="19"/>
    <col min="3332" max="3332" width="4.5703125" style="19" customWidth="1"/>
    <col min="3333" max="3333" width="41" style="19" customWidth="1"/>
    <col min="3334" max="3335" width="8.5703125" style="19" customWidth="1"/>
    <col min="3336" max="3336" width="14.7109375" style="19" customWidth="1"/>
    <col min="3337" max="3337" width="10.5703125" style="19" customWidth="1"/>
    <col min="3338" max="3338" width="11.7109375" style="19" customWidth="1"/>
    <col min="3339" max="3339" width="12.28515625" style="19" customWidth="1"/>
    <col min="3340" max="3340" width="12.28515625" style="19" bestFit="1" customWidth="1"/>
    <col min="3341" max="3587" width="9.140625" style="19"/>
    <col min="3588" max="3588" width="4.5703125" style="19" customWidth="1"/>
    <col min="3589" max="3589" width="41" style="19" customWidth="1"/>
    <col min="3590" max="3591" width="8.5703125" style="19" customWidth="1"/>
    <col min="3592" max="3592" width="14.7109375" style="19" customWidth="1"/>
    <col min="3593" max="3593" width="10.5703125" style="19" customWidth="1"/>
    <col min="3594" max="3594" width="11.7109375" style="19" customWidth="1"/>
    <col min="3595" max="3595" width="12.28515625" style="19" customWidth="1"/>
    <col min="3596" max="3596" width="12.28515625" style="19" bestFit="1" customWidth="1"/>
    <col min="3597" max="3843" width="9.140625" style="19"/>
    <col min="3844" max="3844" width="4.5703125" style="19" customWidth="1"/>
    <col min="3845" max="3845" width="41" style="19" customWidth="1"/>
    <col min="3846" max="3847" width="8.5703125" style="19" customWidth="1"/>
    <col min="3848" max="3848" width="14.7109375" style="19" customWidth="1"/>
    <col min="3849" max="3849" width="10.5703125" style="19" customWidth="1"/>
    <col min="3850" max="3850" width="11.7109375" style="19" customWidth="1"/>
    <col min="3851" max="3851" width="12.28515625" style="19" customWidth="1"/>
    <col min="3852" max="3852" width="12.28515625" style="19" bestFit="1" customWidth="1"/>
    <col min="3853" max="4099" width="9.140625" style="19"/>
    <col min="4100" max="4100" width="4.5703125" style="19" customWidth="1"/>
    <col min="4101" max="4101" width="41" style="19" customWidth="1"/>
    <col min="4102" max="4103" width="8.5703125" style="19" customWidth="1"/>
    <col min="4104" max="4104" width="14.7109375" style="19" customWidth="1"/>
    <col min="4105" max="4105" width="10.5703125" style="19" customWidth="1"/>
    <col min="4106" max="4106" width="11.7109375" style="19" customWidth="1"/>
    <col min="4107" max="4107" width="12.28515625" style="19" customWidth="1"/>
    <col min="4108" max="4108" width="12.28515625" style="19" bestFit="1" customWidth="1"/>
    <col min="4109" max="4355" width="9.140625" style="19"/>
    <col min="4356" max="4356" width="4.5703125" style="19" customWidth="1"/>
    <col min="4357" max="4357" width="41" style="19" customWidth="1"/>
    <col min="4358" max="4359" width="8.5703125" style="19" customWidth="1"/>
    <col min="4360" max="4360" width="14.7109375" style="19" customWidth="1"/>
    <col min="4361" max="4361" width="10.5703125" style="19" customWidth="1"/>
    <col min="4362" max="4362" width="11.7109375" style="19" customWidth="1"/>
    <col min="4363" max="4363" width="12.28515625" style="19" customWidth="1"/>
    <col min="4364" max="4364" width="12.28515625" style="19" bestFit="1" customWidth="1"/>
    <col min="4365" max="4611" width="9.140625" style="19"/>
    <col min="4612" max="4612" width="4.5703125" style="19" customWidth="1"/>
    <col min="4613" max="4613" width="41" style="19" customWidth="1"/>
    <col min="4614" max="4615" width="8.5703125" style="19" customWidth="1"/>
    <col min="4616" max="4616" width="14.7109375" style="19" customWidth="1"/>
    <col min="4617" max="4617" width="10.5703125" style="19" customWidth="1"/>
    <col min="4618" max="4618" width="11.7109375" style="19" customWidth="1"/>
    <col min="4619" max="4619" width="12.28515625" style="19" customWidth="1"/>
    <col min="4620" max="4620" width="12.28515625" style="19" bestFit="1" customWidth="1"/>
    <col min="4621" max="4867" width="9.140625" style="19"/>
    <col min="4868" max="4868" width="4.5703125" style="19" customWidth="1"/>
    <col min="4869" max="4869" width="41" style="19" customWidth="1"/>
    <col min="4870" max="4871" width="8.5703125" style="19" customWidth="1"/>
    <col min="4872" max="4872" width="14.7109375" style="19" customWidth="1"/>
    <col min="4873" max="4873" width="10.5703125" style="19" customWidth="1"/>
    <col min="4874" max="4874" width="11.7109375" style="19" customWidth="1"/>
    <col min="4875" max="4875" width="12.28515625" style="19" customWidth="1"/>
    <col min="4876" max="4876" width="12.28515625" style="19" bestFit="1" customWidth="1"/>
    <col min="4877" max="5123" width="9.140625" style="19"/>
    <col min="5124" max="5124" width="4.5703125" style="19" customWidth="1"/>
    <col min="5125" max="5125" width="41" style="19" customWidth="1"/>
    <col min="5126" max="5127" width="8.5703125" style="19" customWidth="1"/>
    <col min="5128" max="5128" width="14.7109375" style="19" customWidth="1"/>
    <col min="5129" max="5129" width="10.5703125" style="19" customWidth="1"/>
    <col min="5130" max="5130" width="11.7109375" style="19" customWidth="1"/>
    <col min="5131" max="5131" width="12.28515625" style="19" customWidth="1"/>
    <col min="5132" max="5132" width="12.28515625" style="19" bestFit="1" customWidth="1"/>
    <col min="5133" max="5379" width="9.140625" style="19"/>
    <col min="5380" max="5380" width="4.5703125" style="19" customWidth="1"/>
    <col min="5381" max="5381" width="41" style="19" customWidth="1"/>
    <col min="5382" max="5383" width="8.5703125" style="19" customWidth="1"/>
    <col min="5384" max="5384" width="14.7109375" style="19" customWidth="1"/>
    <col min="5385" max="5385" width="10.5703125" style="19" customWidth="1"/>
    <col min="5386" max="5386" width="11.7109375" style="19" customWidth="1"/>
    <col min="5387" max="5387" width="12.28515625" style="19" customWidth="1"/>
    <col min="5388" max="5388" width="12.28515625" style="19" bestFit="1" customWidth="1"/>
    <col min="5389" max="5635" width="9.140625" style="19"/>
    <col min="5636" max="5636" width="4.5703125" style="19" customWidth="1"/>
    <col min="5637" max="5637" width="41" style="19" customWidth="1"/>
    <col min="5638" max="5639" width="8.5703125" style="19" customWidth="1"/>
    <col min="5640" max="5640" width="14.7109375" style="19" customWidth="1"/>
    <col min="5641" max="5641" width="10.5703125" style="19" customWidth="1"/>
    <col min="5642" max="5642" width="11.7109375" style="19" customWidth="1"/>
    <col min="5643" max="5643" width="12.28515625" style="19" customWidth="1"/>
    <col min="5644" max="5644" width="12.28515625" style="19" bestFit="1" customWidth="1"/>
    <col min="5645" max="5891" width="9.140625" style="19"/>
    <col min="5892" max="5892" width="4.5703125" style="19" customWidth="1"/>
    <col min="5893" max="5893" width="41" style="19" customWidth="1"/>
    <col min="5894" max="5895" width="8.5703125" style="19" customWidth="1"/>
    <col min="5896" max="5896" width="14.7109375" style="19" customWidth="1"/>
    <col min="5897" max="5897" width="10.5703125" style="19" customWidth="1"/>
    <col min="5898" max="5898" width="11.7109375" style="19" customWidth="1"/>
    <col min="5899" max="5899" width="12.28515625" style="19" customWidth="1"/>
    <col min="5900" max="5900" width="12.28515625" style="19" bestFit="1" customWidth="1"/>
    <col min="5901" max="6147" width="9.140625" style="19"/>
    <col min="6148" max="6148" width="4.5703125" style="19" customWidth="1"/>
    <col min="6149" max="6149" width="41" style="19" customWidth="1"/>
    <col min="6150" max="6151" width="8.5703125" style="19" customWidth="1"/>
    <col min="6152" max="6152" width="14.7109375" style="19" customWidth="1"/>
    <col min="6153" max="6153" width="10.5703125" style="19" customWidth="1"/>
    <col min="6154" max="6154" width="11.7109375" style="19" customWidth="1"/>
    <col min="6155" max="6155" width="12.28515625" style="19" customWidth="1"/>
    <col min="6156" max="6156" width="12.28515625" style="19" bestFit="1" customWidth="1"/>
    <col min="6157" max="6403" width="9.140625" style="19"/>
    <col min="6404" max="6404" width="4.5703125" style="19" customWidth="1"/>
    <col min="6405" max="6405" width="41" style="19" customWidth="1"/>
    <col min="6406" max="6407" width="8.5703125" style="19" customWidth="1"/>
    <col min="6408" max="6408" width="14.7109375" style="19" customWidth="1"/>
    <col min="6409" max="6409" width="10.5703125" style="19" customWidth="1"/>
    <col min="6410" max="6410" width="11.7109375" style="19" customWidth="1"/>
    <col min="6411" max="6411" width="12.28515625" style="19" customWidth="1"/>
    <col min="6412" max="6412" width="12.28515625" style="19" bestFit="1" customWidth="1"/>
    <col min="6413" max="6659" width="9.140625" style="19"/>
    <col min="6660" max="6660" width="4.5703125" style="19" customWidth="1"/>
    <col min="6661" max="6661" width="41" style="19" customWidth="1"/>
    <col min="6662" max="6663" width="8.5703125" style="19" customWidth="1"/>
    <col min="6664" max="6664" width="14.7109375" style="19" customWidth="1"/>
    <col min="6665" max="6665" width="10.5703125" style="19" customWidth="1"/>
    <col min="6666" max="6666" width="11.7109375" style="19" customWidth="1"/>
    <col min="6667" max="6667" width="12.28515625" style="19" customWidth="1"/>
    <col min="6668" max="6668" width="12.28515625" style="19" bestFit="1" customWidth="1"/>
    <col min="6669" max="6915" width="9.140625" style="19"/>
    <col min="6916" max="6916" width="4.5703125" style="19" customWidth="1"/>
    <col min="6917" max="6917" width="41" style="19" customWidth="1"/>
    <col min="6918" max="6919" width="8.5703125" style="19" customWidth="1"/>
    <col min="6920" max="6920" width="14.7109375" style="19" customWidth="1"/>
    <col min="6921" max="6921" width="10.5703125" style="19" customWidth="1"/>
    <col min="6922" max="6922" width="11.7109375" style="19" customWidth="1"/>
    <col min="6923" max="6923" width="12.28515625" style="19" customWidth="1"/>
    <col min="6924" max="6924" width="12.28515625" style="19" bestFit="1" customWidth="1"/>
    <col min="6925" max="7171" width="9.140625" style="19"/>
    <col min="7172" max="7172" width="4.5703125" style="19" customWidth="1"/>
    <col min="7173" max="7173" width="41" style="19" customWidth="1"/>
    <col min="7174" max="7175" width="8.5703125" style="19" customWidth="1"/>
    <col min="7176" max="7176" width="14.7109375" style="19" customWidth="1"/>
    <col min="7177" max="7177" width="10.5703125" style="19" customWidth="1"/>
    <col min="7178" max="7178" width="11.7109375" style="19" customWidth="1"/>
    <col min="7179" max="7179" width="12.28515625" style="19" customWidth="1"/>
    <col min="7180" max="7180" width="12.28515625" style="19" bestFit="1" customWidth="1"/>
    <col min="7181" max="7427" width="9.140625" style="19"/>
    <col min="7428" max="7428" width="4.5703125" style="19" customWidth="1"/>
    <col min="7429" max="7429" width="41" style="19" customWidth="1"/>
    <col min="7430" max="7431" width="8.5703125" style="19" customWidth="1"/>
    <col min="7432" max="7432" width="14.7109375" style="19" customWidth="1"/>
    <col min="7433" max="7433" width="10.5703125" style="19" customWidth="1"/>
    <col min="7434" max="7434" width="11.7109375" style="19" customWidth="1"/>
    <col min="7435" max="7435" width="12.28515625" style="19" customWidth="1"/>
    <col min="7436" max="7436" width="12.28515625" style="19" bestFit="1" customWidth="1"/>
    <col min="7437" max="7683" width="9.140625" style="19"/>
    <col min="7684" max="7684" width="4.5703125" style="19" customWidth="1"/>
    <col min="7685" max="7685" width="41" style="19" customWidth="1"/>
    <col min="7686" max="7687" width="8.5703125" style="19" customWidth="1"/>
    <col min="7688" max="7688" width="14.7109375" style="19" customWidth="1"/>
    <col min="7689" max="7689" width="10.5703125" style="19" customWidth="1"/>
    <col min="7690" max="7690" width="11.7109375" style="19" customWidth="1"/>
    <col min="7691" max="7691" width="12.28515625" style="19" customWidth="1"/>
    <col min="7692" max="7692" width="12.28515625" style="19" bestFit="1" customWidth="1"/>
    <col min="7693" max="7939" width="9.140625" style="19"/>
    <col min="7940" max="7940" width="4.5703125" style="19" customWidth="1"/>
    <col min="7941" max="7941" width="41" style="19" customWidth="1"/>
    <col min="7942" max="7943" width="8.5703125" style="19" customWidth="1"/>
    <col min="7944" max="7944" width="14.7109375" style="19" customWidth="1"/>
    <col min="7945" max="7945" width="10.5703125" style="19" customWidth="1"/>
    <col min="7946" max="7946" width="11.7109375" style="19" customWidth="1"/>
    <col min="7947" max="7947" width="12.28515625" style="19" customWidth="1"/>
    <col min="7948" max="7948" width="12.28515625" style="19" bestFit="1" customWidth="1"/>
    <col min="7949" max="8195" width="9.140625" style="19"/>
    <col min="8196" max="8196" width="4.5703125" style="19" customWidth="1"/>
    <col min="8197" max="8197" width="41" style="19" customWidth="1"/>
    <col min="8198" max="8199" width="8.5703125" style="19" customWidth="1"/>
    <col min="8200" max="8200" width="14.7109375" style="19" customWidth="1"/>
    <col min="8201" max="8201" width="10.5703125" style="19" customWidth="1"/>
    <col min="8202" max="8202" width="11.7109375" style="19" customWidth="1"/>
    <col min="8203" max="8203" width="12.28515625" style="19" customWidth="1"/>
    <col min="8204" max="8204" width="12.28515625" style="19" bestFit="1" customWidth="1"/>
    <col min="8205" max="8451" width="9.140625" style="19"/>
    <col min="8452" max="8452" width="4.5703125" style="19" customWidth="1"/>
    <col min="8453" max="8453" width="41" style="19" customWidth="1"/>
    <col min="8454" max="8455" width="8.5703125" style="19" customWidth="1"/>
    <col min="8456" max="8456" width="14.7109375" style="19" customWidth="1"/>
    <col min="8457" max="8457" width="10.5703125" style="19" customWidth="1"/>
    <col min="8458" max="8458" width="11.7109375" style="19" customWidth="1"/>
    <col min="8459" max="8459" width="12.28515625" style="19" customWidth="1"/>
    <col min="8460" max="8460" width="12.28515625" style="19" bestFit="1" customWidth="1"/>
    <col min="8461" max="8707" width="9.140625" style="19"/>
    <col min="8708" max="8708" width="4.5703125" style="19" customWidth="1"/>
    <col min="8709" max="8709" width="41" style="19" customWidth="1"/>
    <col min="8710" max="8711" width="8.5703125" style="19" customWidth="1"/>
    <col min="8712" max="8712" width="14.7109375" style="19" customWidth="1"/>
    <col min="8713" max="8713" width="10.5703125" style="19" customWidth="1"/>
    <col min="8714" max="8714" width="11.7109375" style="19" customWidth="1"/>
    <col min="8715" max="8715" width="12.28515625" style="19" customWidth="1"/>
    <col min="8716" max="8716" width="12.28515625" style="19" bestFit="1" customWidth="1"/>
    <col min="8717" max="8963" width="9.140625" style="19"/>
    <col min="8964" max="8964" width="4.5703125" style="19" customWidth="1"/>
    <col min="8965" max="8965" width="41" style="19" customWidth="1"/>
    <col min="8966" max="8967" width="8.5703125" style="19" customWidth="1"/>
    <col min="8968" max="8968" width="14.7109375" style="19" customWidth="1"/>
    <col min="8969" max="8969" width="10.5703125" style="19" customWidth="1"/>
    <col min="8970" max="8970" width="11.7109375" style="19" customWidth="1"/>
    <col min="8971" max="8971" width="12.28515625" style="19" customWidth="1"/>
    <col min="8972" max="8972" width="12.28515625" style="19" bestFit="1" customWidth="1"/>
    <col min="8973" max="9219" width="9.140625" style="19"/>
    <col min="9220" max="9220" width="4.5703125" style="19" customWidth="1"/>
    <col min="9221" max="9221" width="41" style="19" customWidth="1"/>
    <col min="9222" max="9223" width="8.5703125" style="19" customWidth="1"/>
    <col min="9224" max="9224" width="14.7109375" style="19" customWidth="1"/>
    <col min="9225" max="9225" width="10.5703125" style="19" customWidth="1"/>
    <col min="9226" max="9226" width="11.7109375" style="19" customWidth="1"/>
    <col min="9227" max="9227" width="12.28515625" style="19" customWidth="1"/>
    <col min="9228" max="9228" width="12.28515625" style="19" bestFit="1" customWidth="1"/>
    <col min="9229" max="9475" width="9.140625" style="19"/>
    <col min="9476" max="9476" width="4.5703125" style="19" customWidth="1"/>
    <col min="9477" max="9477" width="41" style="19" customWidth="1"/>
    <col min="9478" max="9479" width="8.5703125" style="19" customWidth="1"/>
    <col min="9480" max="9480" width="14.7109375" style="19" customWidth="1"/>
    <col min="9481" max="9481" width="10.5703125" style="19" customWidth="1"/>
    <col min="9482" max="9482" width="11.7109375" style="19" customWidth="1"/>
    <col min="9483" max="9483" width="12.28515625" style="19" customWidth="1"/>
    <col min="9484" max="9484" width="12.28515625" style="19" bestFit="1" customWidth="1"/>
    <col min="9485" max="9731" width="9.140625" style="19"/>
    <col min="9732" max="9732" width="4.5703125" style="19" customWidth="1"/>
    <col min="9733" max="9733" width="41" style="19" customWidth="1"/>
    <col min="9734" max="9735" width="8.5703125" style="19" customWidth="1"/>
    <col min="9736" max="9736" width="14.7109375" style="19" customWidth="1"/>
    <col min="9737" max="9737" width="10.5703125" style="19" customWidth="1"/>
    <col min="9738" max="9738" width="11.7109375" style="19" customWidth="1"/>
    <col min="9739" max="9739" width="12.28515625" style="19" customWidth="1"/>
    <col min="9740" max="9740" width="12.28515625" style="19" bestFit="1" customWidth="1"/>
    <col min="9741" max="9987" width="9.140625" style="19"/>
    <col min="9988" max="9988" width="4.5703125" style="19" customWidth="1"/>
    <col min="9989" max="9989" width="41" style="19" customWidth="1"/>
    <col min="9990" max="9991" width="8.5703125" style="19" customWidth="1"/>
    <col min="9992" max="9992" width="14.7109375" style="19" customWidth="1"/>
    <col min="9993" max="9993" width="10.5703125" style="19" customWidth="1"/>
    <col min="9994" max="9994" width="11.7109375" style="19" customWidth="1"/>
    <col min="9995" max="9995" width="12.28515625" style="19" customWidth="1"/>
    <col min="9996" max="9996" width="12.28515625" style="19" bestFit="1" customWidth="1"/>
    <col min="9997" max="10243" width="9.140625" style="19"/>
    <col min="10244" max="10244" width="4.5703125" style="19" customWidth="1"/>
    <col min="10245" max="10245" width="41" style="19" customWidth="1"/>
    <col min="10246" max="10247" width="8.5703125" style="19" customWidth="1"/>
    <col min="10248" max="10248" width="14.7109375" style="19" customWidth="1"/>
    <col min="10249" max="10249" width="10.5703125" style="19" customWidth="1"/>
    <col min="10250" max="10250" width="11.7109375" style="19" customWidth="1"/>
    <col min="10251" max="10251" width="12.28515625" style="19" customWidth="1"/>
    <col min="10252" max="10252" width="12.28515625" style="19" bestFit="1" customWidth="1"/>
    <col min="10253" max="10499" width="9.140625" style="19"/>
    <col min="10500" max="10500" width="4.5703125" style="19" customWidth="1"/>
    <col min="10501" max="10501" width="41" style="19" customWidth="1"/>
    <col min="10502" max="10503" width="8.5703125" style="19" customWidth="1"/>
    <col min="10504" max="10504" width="14.7109375" style="19" customWidth="1"/>
    <col min="10505" max="10505" width="10.5703125" style="19" customWidth="1"/>
    <col min="10506" max="10506" width="11.7109375" style="19" customWidth="1"/>
    <col min="10507" max="10507" width="12.28515625" style="19" customWidth="1"/>
    <col min="10508" max="10508" width="12.28515625" style="19" bestFit="1" customWidth="1"/>
    <col min="10509" max="10755" width="9.140625" style="19"/>
    <col min="10756" max="10756" width="4.5703125" style="19" customWidth="1"/>
    <col min="10757" max="10757" width="41" style="19" customWidth="1"/>
    <col min="10758" max="10759" width="8.5703125" style="19" customWidth="1"/>
    <col min="10760" max="10760" width="14.7109375" style="19" customWidth="1"/>
    <col min="10761" max="10761" width="10.5703125" style="19" customWidth="1"/>
    <col min="10762" max="10762" width="11.7109375" style="19" customWidth="1"/>
    <col min="10763" max="10763" width="12.28515625" style="19" customWidth="1"/>
    <col min="10764" max="10764" width="12.28515625" style="19" bestFit="1" customWidth="1"/>
    <col min="10765" max="11011" width="9.140625" style="19"/>
    <col min="11012" max="11012" width="4.5703125" style="19" customWidth="1"/>
    <col min="11013" max="11013" width="41" style="19" customWidth="1"/>
    <col min="11014" max="11015" width="8.5703125" style="19" customWidth="1"/>
    <col min="11016" max="11016" width="14.7109375" style="19" customWidth="1"/>
    <col min="11017" max="11017" width="10.5703125" style="19" customWidth="1"/>
    <col min="11018" max="11018" width="11.7109375" style="19" customWidth="1"/>
    <col min="11019" max="11019" width="12.28515625" style="19" customWidth="1"/>
    <col min="11020" max="11020" width="12.28515625" style="19" bestFit="1" customWidth="1"/>
    <col min="11021" max="11267" width="9.140625" style="19"/>
    <col min="11268" max="11268" width="4.5703125" style="19" customWidth="1"/>
    <col min="11269" max="11269" width="41" style="19" customWidth="1"/>
    <col min="11270" max="11271" width="8.5703125" style="19" customWidth="1"/>
    <col min="11272" max="11272" width="14.7109375" style="19" customWidth="1"/>
    <col min="11273" max="11273" width="10.5703125" style="19" customWidth="1"/>
    <col min="11274" max="11274" width="11.7109375" style="19" customWidth="1"/>
    <col min="11275" max="11275" width="12.28515625" style="19" customWidth="1"/>
    <col min="11276" max="11276" width="12.28515625" style="19" bestFit="1" customWidth="1"/>
    <col min="11277" max="11523" width="9.140625" style="19"/>
    <col min="11524" max="11524" width="4.5703125" style="19" customWidth="1"/>
    <col min="11525" max="11525" width="41" style="19" customWidth="1"/>
    <col min="11526" max="11527" width="8.5703125" style="19" customWidth="1"/>
    <col min="11528" max="11528" width="14.7109375" style="19" customWidth="1"/>
    <col min="11529" max="11529" width="10.5703125" style="19" customWidth="1"/>
    <col min="11530" max="11530" width="11.7109375" style="19" customWidth="1"/>
    <col min="11531" max="11531" width="12.28515625" style="19" customWidth="1"/>
    <col min="11532" max="11532" width="12.28515625" style="19" bestFit="1" customWidth="1"/>
    <col min="11533" max="11779" width="9.140625" style="19"/>
    <col min="11780" max="11780" width="4.5703125" style="19" customWidth="1"/>
    <col min="11781" max="11781" width="41" style="19" customWidth="1"/>
    <col min="11782" max="11783" width="8.5703125" style="19" customWidth="1"/>
    <col min="11784" max="11784" width="14.7109375" style="19" customWidth="1"/>
    <col min="11785" max="11785" width="10.5703125" style="19" customWidth="1"/>
    <col min="11786" max="11786" width="11.7109375" style="19" customWidth="1"/>
    <col min="11787" max="11787" width="12.28515625" style="19" customWidth="1"/>
    <col min="11788" max="11788" width="12.28515625" style="19" bestFit="1" customWidth="1"/>
    <col min="11789" max="12035" width="9.140625" style="19"/>
    <col min="12036" max="12036" width="4.5703125" style="19" customWidth="1"/>
    <col min="12037" max="12037" width="41" style="19" customWidth="1"/>
    <col min="12038" max="12039" width="8.5703125" style="19" customWidth="1"/>
    <col min="12040" max="12040" width="14.7109375" style="19" customWidth="1"/>
    <col min="12041" max="12041" width="10.5703125" style="19" customWidth="1"/>
    <col min="12042" max="12042" width="11.7109375" style="19" customWidth="1"/>
    <col min="12043" max="12043" width="12.28515625" style="19" customWidth="1"/>
    <col min="12044" max="12044" width="12.28515625" style="19" bestFit="1" customWidth="1"/>
    <col min="12045" max="12291" width="9.140625" style="19"/>
    <col min="12292" max="12292" width="4.5703125" style="19" customWidth="1"/>
    <col min="12293" max="12293" width="41" style="19" customWidth="1"/>
    <col min="12294" max="12295" width="8.5703125" style="19" customWidth="1"/>
    <col min="12296" max="12296" width="14.7109375" style="19" customWidth="1"/>
    <col min="12297" max="12297" width="10.5703125" style="19" customWidth="1"/>
    <col min="12298" max="12298" width="11.7109375" style="19" customWidth="1"/>
    <col min="12299" max="12299" width="12.28515625" style="19" customWidth="1"/>
    <col min="12300" max="12300" width="12.28515625" style="19" bestFit="1" customWidth="1"/>
    <col min="12301" max="12547" width="9.140625" style="19"/>
    <col min="12548" max="12548" width="4.5703125" style="19" customWidth="1"/>
    <col min="12549" max="12549" width="41" style="19" customWidth="1"/>
    <col min="12550" max="12551" width="8.5703125" style="19" customWidth="1"/>
    <col min="12552" max="12552" width="14.7109375" style="19" customWidth="1"/>
    <col min="12553" max="12553" width="10.5703125" style="19" customWidth="1"/>
    <col min="12554" max="12554" width="11.7109375" style="19" customWidth="1"/>
    <col min="12555" max="12555" width="12.28515625" style="19" customWidth="1"/>
    <col min="12556" max="12556" width="12.28515625" style="19" bestFit="1" customWidth="1"/>
    <col min="12557" max="12803" width="9.140625" style="19"/>
    <col min="12804" max="12804" width="4.5703125" style="19" customWidth="1"/>
    <col min="12805" max="12805" width="41" style="19" customWidth="1"/>
    <col min="12806" max="12807" width="8.5703125" style="19" customWidth="1"/>
    <col min="12808" max="12808" width="14.7109375" style="19" customWidth="1"/>
    <col min="12809" max="12809" width="10.5703125" style="19" customWidth="1"/>
    <col min="12810" max="12810" width="11.7109375" style="19" customWidth="1"/>
    <col min="12811" max="12811" width="12.28515625" style="19" customWidth="1"/>
    <col min="12812" max="12812" width="12.28515625" style="19" bestFit="1" customWidth="1"/>
    <col min="12813" max="13059" width="9.140625" style="19"/>
    <col min="13060" max="13060" width="4.5703125" style="19" customWidth="1"/>
    <col min="13061" max="13061" width="41" style="19" customWidth="1"/>
    <col min="13062" max="13063" width="8.5703125" style="19" customWidth="1"/>
    <col min="13064" max="13064" width="14.7109375" style="19" customWidth="1"/>
    <col min="13065" max="13065" width="10.5703125" style="19" customWidth="1"/>
    <col min="13066" max="13066" width="11.7109375" style="19" customWidth="1"/>
    <col min="13067" max="13067" width="12.28515625" style="19" customWidth="1"/>
    <col min="13068" max="13068" width="12.28515625" style="19" bestFit="1" customWidth="1"/>
    <col min="13069" max="13315" width="9.140625" style="19"/>
    <col min="13316" max="13316" width="4.5703125" style="19" customWidth="1"/>
    <col min="13317" max="13317" width="41" style="19" customWidth="1"/>
    <col min="13318" max="13319" width="8.5703125" style="19" customWidth="1"/>
    <col min="13320" max="13320" width="14.7109375" style="19" customWidth="1"/>
    <col min="13321" max="13321" width="10.5703125" style="19" customWidth="1"/>
    <col min="13322" max="13322" width="11.7109375" style="19" customWidth="1"/>
    <col min="13323" max="13323" width="12.28515625" style="19" customWidth="1"/>
    <col min="13324" max="13324" width="12.28515625" style="19" bestFit="1" customWidth="1"/>
    <col min="13325" max="13571" width="9.140625" style="19"/>
    <col min="13572" max="13572" width="4.5703125" style="19" customWidth="1"/>
    <col min="13573" max="13573" width="41" style="19" customWidth="1"/>
    <col min="13574" max="13575" width="8.5703125" style="19" customWidth="1"/>
    <col min="13576" max="13576" width="14.7109375" style="19" customWidth="1"/>
    <col min="13577" max="13577" width="10.5703125" style="19" customWidth="1"/>
    <col min="13578" max="13578" width="11.7109375" style="19" customWidth="1"/>
    <col min="13579" max="13579" width="12.28515625" style="19" customWidth="1"/>
    <col min="13580" max="13580" width="12.28515625" style="19" bestFit="1" customWidth="1"/>
    <col min="13581" max="13827" width="9.140625" style="19"/>
    <col min="13828" max="13828" width="4.5703125" style="19" customWidth="1"/>
    <col min="13829" max="13829" width="41" style="19" customWidth="1"/>
    <col min="13830" max="13831" width="8.5703125" style="19" customWidth="1"/>
    <col min="13832" max="13832" width="14.7109375" style="19" customWidth="1"/>
    <col min="13833" max="13833" width="10.5703125" style="19" customWidth="1"/>
    <col min="13834" max="13834" width="11.7109375" style="19" customWidth="1"/>
    <col min="13835" max="13835" width="12.28515625" style="19" customWidth="1"/>
    <col min="13836" max="13836" width="12.28515625" style="19" bestFit="1" customWidth="1"/>
    <col min="13837" max="14083" width="9.140625" style="19"/>
    <col min="14084" max="14084" width="4.5703125" style="19" customWidth="1"/>
    <col min="14085" max="14085" width="41" style="19" customWidth="1"/>
    <col min="14086" max="14087" width="8.5703125" style="19" customWidth="1"/>
    <col min="14088" max="14088" width="14.7109375" style="19" customWidth="1"/>
    <col min="14089" max="14089" width="10.5703125" style="19" customWidth="1"/>
    <col min="14090" max="14090" width="11.7109375" style="19" customWidth="1"/>
    <col min="14091" max="14091" width="12.28515625" style="19" customWidth="1"/>
    <col min="14092" max="14092" width="12.28515625" style="19" bestFit="1" customWidth="1"/>
    <col min="14093" max="14339" width="9.140625" style="19"/>
    <col min="14340" max="14340" width="4.5703125" style="19" customWidth="1"/>
    <col min="14341" max="14341" width="41" style="19" customWidth="1"/>
    <col min="14342" max="14343" width="8.5703125" style="19" customWidth="1"/>
    <col min="14344" max="14344" width="14.7109375" style="19" customWidth="1"/>
    <col min="14345" max="14345" width="10.5703125" style="19" customWidth="1"/>
    <col min="14346" max="14346" width="11.7109375" style="19" customWidth="1"/>
    <col min="14347" max="14347" width="12.28515625" style="19" customWidth="1"/>
    <col min="14348" max="14348" width="12.28515625" style="19" bestFit="1" customWidth="1"/>
    <col min="14349" max="14595" width="9.140625" style="19"/>
    <col min="14596" max="14596" width="4.5703125" style="19" customWidth="1"/>
    <col min="14597" max="14597" width="41" style="19" customWidth="1"/>
    <col min="14598" max="14599" width="8.5703125" style="19" customWidth="1"/>
    <col min="14600" max="14600" width="14.7109375" style="19" customWidth="1"/>
    <col min="14601" max="14601" width="10.5703125" style="19" customWidth="1"/>
    <col min="14602" max="14602" width="11.7109375" style="19" customWidth="1"/>
    <col min="14603" max="14603" width="12.28515625" style="19" customWidth="1"/>
    <col min="14604" max="14604" width="12.28515625" style="19" bestFit="1" customWidth="1"/>
    <col min="14605" max="14851" width="9.140625" style="19"/>
    <col min="14852" max="14852" width="4.5703125" style="19" customWidth="1"/>
    <col min="14853" max="14853" width="41" style="19" customWidth="1"/>
    <col min="14854" max="14855" width="8.5703125" style="19" customWidth="1"/>
    <col min="14856" max="14856" width="14.7109375" style="19" customWidth="1"/>
    <col min="14857" max="14857" width="10.5703125" style="19" customWidth="1"/>
    <col min="14858" max="14858" width="11.7109375" style="19" customWidth="1"/>
    <col min="14859" max="14859" width="12.28515625" style="19" customWidth="1"/>
    <col min="14860" max="14860" width="12.28515625" style="19" bestFit="1" customWidth="1"/>
    <col min="14861" max="15107" width="9.140625" style="19"/>
    <col min="15108" max="15108" width="4.5703125" style="19" customWidth="1"/>
    <col min="15109" max="15109" width="41" style="19" customWidth="1"/>
    <col min="15110" max="15111" width="8.5703125" style="19" customWidth="1"/>
    <col min="15112" max="15112" width="14.7109375" style="19" customWidth="1"/>
    <col min="15113" max="15113" width="10.5703125" style="19" customWidth="1"/>
    <col min="15114" max="15114" width="11.7109375" style="19" customWidth="1"/>
    <col min="15115" max="15115" width="12.28515625" style="19" customWidth="1"/>
    <col min="15116" max="15116" width="12.28515625" style="19" bestFit="1" customWidth="1"/>
    <col min="15117" max="15363" width="9.140625" style="19"/>
    <col min="15364" max="15364" width="4.5703125" style="19" customWidth="1"/>
    <col min="15365" max="15365" width="41" style="19" customWidth="1"/>
    <col min="15366" max="15367" width="8.5703125" style="19" customWidth="1"/>
    <col min="15368" max="15368" width="14.7109375" style="19" customWidth="1"/>
    <col min="15369" max="15369" width="10.5703125" style="19" customWidth="1"/>
    <col min="15370" max="15370" width="11.7109375" style="19" customWidth="1"/>
    <col min="15371" max="15371" width="12.28515625" style="19" customWidth="1"/>
    <col min="15372" max="15372" width="12.28515625" style="19" bestFit="1" customWidth="1"/>
    <col min="15373" max="15619" width="9.140625" style="19"/>
    <col min="15620" max="15620" width="4.5703125" style="19" customWidth="1"/>
    <col min="15621" max="15621" width="41" style="19" customWidth="1"/>
    <col min="15622" max="15623" width="8.5703125" style="19" customWidth="1"/>
    <col min="15624" max="15624" width="14.7109375" style="19" customWidth="1"/>
    <col min="15625" max="15625" width="10.5703125" style="19" customWidth="1"/>
    <col min="15626" max="15626" width="11.7109375" style="19" customWidth="1"/>
    <col min="15627" max="15627" width="12.28515625" style="19" customWidth="1"/>
    <col min="15628" max="15628" width="12.28515625" style="19" bestFit="1" customWidth="1"/>
    <col min="15629" max="15875" width="9.140625" style="19"/>
    <col min="15876" max="15876" width="4.5703125" style="19" customWidth="1"/>
    <col min="15877" max="15877" width="41" style="19" customWidth="1"/>
    <col min="15878" max="15879" width="8.5703125" style="19" customWidth="1"/>
    <col min="15880" max="15880" width="14.7109375" style="19" customWidth="1"/>
    <col min="15881" max="15881" width="10.5703125" style="19" customWidth="1"/>
    <col min="15882" max="15882" width="11.7109375" style="19" customWidth="1"/>
    <col min="15883" max="15883" width="12.28515625" style="19" customWidth="1"/>
    <col min="15884" max="15884" width="12.28515625" style="19" bestFit="1" customWidth="1"/>
    <col min="15885" max="16131" width="9.140625" style="19"/>
    <col min="16132" max="16132" width="4.5703125" style="19" customWidth="1"/>
    <col min="16133" max="16133" width="41" style="19" customWidth="1"/>
    <col min="16134" max="16135" width="8.5703125" style="19" customWidth="1"/>
    <col min="16136" max="16136" width="14.7109375" style="19" customWidth="1"/>
    <col min="16137" max="16137" width="10.5703125" style="19" customWidth="1"/>
    <col min="16138" max="16138" width="11.7109375" style="19" customWidth="1"/>
    <col min="16139" max="16139" width="12.28515625" style="19" customWidth="1"/>
    <col min="16140" max="16140" width="12.28515625" style="19" bestFit="1" customWidth="1"/>
    <col min="16141" max="16384" width="9.140625" style="19"/>
  </cols>
  <sheetData>
    <row r="1" spans="1:12" x14ac:dyDescent="0.2">
      <c r="A1" s="1"/>
      <c r="B1" s="2"/>
      <c r="C1" s="1"/>
      <c r="D1" s="1"/>
      <c r="E1" s="49" t="s">
        <v>65</v>
      </c>
      <c r="F1" s="49"/>
    </row>
    <row r="2" spans="1:12" x14ac:dyDescent="0.2">
      <c r="A2" s="1"/>
      <c r="B2" s="2"/>
      <c r="C2" s="1"/>
      <c r="D2" s="1"/>
      <c r="E2" s="1"/>
      <c r="F2" s="48"/>
      <c r="G2" s="48"/>
      <c r="H2" s="48"/>
      <c r="I2" s="48"/>
    </row>
    <row r="3" spans="1:12" ht="15.75" customHeight="1" x14ac:dyDescent="0.2">
      <c r="A3" s="1"/>
      <c r="B3" s="117" t="s">
        <v>98</v>
      </c>
      <c r="C3" s="117"/>
      <c r="D3" s="117"/>
      <c r="E3" s="117"/>
      <c r="F3" s="117"/>
      <c r="G3" s="117"/>
      <c r="H3" s="56"/>
      <c r="I3" s="56"/>
    </row>
    <row r="4" spans="1:12" x14ac:dyDescent="0.2">
      <c r="A4" s="124" t="s">
        <v>84</v>
      </c>
      <c r="B4" s="125"/>
      <c r="C4" s="125"/>
      <c r="D4" s="125"/>
      <c r="E4" s="125"/>
      <c r="F4" s="125"/>
      <c r="G4" s="126"/>
      <c r="H4" s="66" t="s">
        <v>83</v>
      </c>
      <c r="I4" s="4"/>
      <c r="J4" s="65" t="s">
        <v>84</v>
      </c>
      <c r="K4" s="68" t="s">
        <v>83</v>
      </c>
      <c r="L4" s="62"/>
    </row>
    <row r="5" spans="1:12" ht="73.5" customHeight="1" x14ac:dyDescent="0.2">
      <c r="A5" s="20" t="s">
        <v>24</v>
      </c>
      <c r="B5" s="21" t="s">
        <v>1</v>
      </c>
      <c r="C5" s="20" t="s">
        <v>25</v>
      </c>
      <c r="D5" s="22" t="s">
        <v>26</v>
      </c>
      <c r="E5" s="22" t="s">
        <v>85</v>
      </c>
      <c r="F5" s="22" t="s">
        <v>27</v>
      </c>
      <c r="G5" s="63" t="s">
        <v>28</v>
      </c>
      <c r="H5" s="67" t="s">
        <v>81</v>
      </c>
      <c r="I5" s="23" t="s">
        <v>82</v>
      </c>
      <c r="J5" s="63" t="s">
        <v>29</v>
      </c>
      <c r="K5" s="67" t="s">
        <v>100</v>
      </c>
      <c r="L5" s="70" t="s">
        <v>99</v>
      </c>
    </row>
    <row r="6" spans="1:12" x14ac:dyDescent="0.2">
      <c r="A6" s="4">
        <v>1</v>
      </c>
      <c r="B6" s="5">
        <v>2</v>
      </c>
      <c r="C6" s="4">
        <v>3</v>
      </c>
      <c r="D6" s="4">
        <v>4</v>
      </c>
      <c r="E6" s="4">
        <v>5</v>
      </c>
      <c r="F6" s="23">
        <v>6</v>
      </c>
      <c r="G6" s="23">
        <v>7</v>
      </c>
      <c r="H6" s="67">
        <v>8</v>
      </c>
      <c r="I6" s="23">
        <v>9</v>
      </c>
      <c r="J6" s="24">
        <v>10</v>
      </c>
      <c r="K6" s="69">
        <v>11</v>
      </c>
      <c r="L6" s="24">
        <v>12</v>
      </c>
    </row>
    <row r="7" spans="1:12" s="28" customFormat="1" x14ac:dyDescent="0.2">
      <c r="A7" s="25">
        <v>1</v>
      </c>
      <c r="B7" s="26" t="s">
        <v>30</v>
      </c>
      <c r="C7" s="25" t="s">
        <v>31</v>
      </c>
      <c r="D7" s="25">
        <v>70</v>
      </c>
      <c r="E7" s="25">
        <v>50</v>
      </c>
      <c r="F7" s="27">
        <v>120</v>
      </c>
      <c r="G7" s="59">
        <v>3.9</v>
      </c>
      <c r="H7" s="64">
        <v>8</v>
      </c>
      <c r="I7" s="32">
        <f>(G7+H7)/2</f>
        <v>5.95</v>
      </c>
      <c r="J7" s="59">
        <f t="shared" ref="J7:J52" si="0">F7*G7</f>
        <v>468</v>
      </c>
      <c r="K7" s="64">
        <f>F7*H7</f>
        <v>960</v>
      </c>
      <c r="L7" s="71">
        <f>F7*I7</f>
        <v>714</v>
      </c>
    </row>
    <row r="8" spans="1:12" s="28" customFormat="1" x14ac:dyDescent="0.2">
      <c r="A8" s="25">
        <v>2</v>
      </c>
      <c r="B8" s="29" t="s">
        <v>32</v>
      </c>
      <c r="C8" s="25" t="s">
        <v>31</v>
      </c>
      <c r="D8" s="25">
        <v>40</v>
      </c>
      <c r="E8" s="25">
        <v>40</v>
      </c>
      <c r="F8" s="27">
        <v>80</v>
      </c>
      <c r="G8" s="59">
        <v>2.4</v>
      </c>
      <c r="H8" s="64">
        <v>2.81</v>
      </c>
      <c r="I8" s="32">
        <f t="shared" ref="I8:I52" si="1">(G8+H8)/2</f>
        <v>2.605</v>
      </c>
      <c r="J8" s="59">
        <f t="shared" si="0"/>
        <v>192</v>
      </c>
      <c r="K8" s="64">
        <f t="shared" ref="K8:K52" si="2">F8*H8</f>
        <v>224.8</v>
      </c>
      <c r="L8" s="71">
        <f t="shared" ref="L8:L52" si="3">F8*I8</f>
        <v>208.4</v>
      </c>
    </row>
    <row r="9" spans="1:12" s="28" customFormat="1" x14ac:dyDescent="0.2">
      <c r="A9" s="25">
        <v>3</v>
      </c>
      <c r="B9" s="26" t="s">
        <v>86</v>
      </c>
      <c r="C9" s="25" t="s">
        <v>31</v>
      </c>
      <c r="D9" s="25">
        <v>15</v>
      </c>
      <c r="E9" s="25">
        <v>15</v>
      </c>
      <c r="F9" s="27">
        <v>30</v>
      </c>
      <c r="G9" s="59">
        <v>7.52</v>
      </c>
      <c r="H9" s="64">
        <v>8.8000000000000007</v>
      </c>
      <c r="I9" s="32">
        <f t="shared" si="1"/>
        <v>8.16</v>
      </c>
      <c r="J9" s="59">
        <f t="shared" si="0"/>
        <v>225.6</v>
      </c>
      <c r="K9" s="64">
        <f t="shared" si="2"/>
        <v>264</v>
      </c>
      <c r="L9" s="71">
        <f t="shared" si="3"/>
        <v>244.8</v>
      </c>
    </row>
    <row r="10" spans="1:12" s="28" customFormat="1" x14ac:dyDescent="0.2">
      <c r="A10" s="25">
        <v>4</v>
      </c>
      <c r="B10" s="26" t="s">
        <v>87</v>
      </c>
      <c r="C10" s="25" t="s">
        <v>31</v>
      </c>
      <c r="D10" s="25">
        <v>12</v>
      </c>
      <c r="E10" s="25">
        <v>12</v>
      </c>
      <c r="F10" s="27">
        <v>24</v>
      </c>
      <c r="G10" s="59">
        <v>5.74</v>
      </c>
      <c r="H10" s="64">
        <v>6.5</v>
      </c>
      <c r="I10" s="32">
        <f t="shared" si="1"/>
        <v>6.12</v>
      </c>
      <c r="J10" s="59">
        <f t="shared" si="0"/>
        <v>137.76</v>
      </c>
      <c r="K10" s="64">
        <f t="shared" si="2"/>
        <v>156</v>
      </c>
      <c r="L10" s="71">
        <f t="shared" si="3"/>
        <v>146.88</v>
      </c>
    </row>
    <row r="11" spans="1:12" s="28" customFormat="1" x14ac:dyDescent="0.2">
      <c r="A11" s="25">
        <v>5</v>
      </c>
      <c r="B11" s="26" t="s">
        <v>33</v>
      </c>
      <c r="C11" s="25" t="s">
        <v>31</v>
      </c>
      <c r="D11" s="25">
        <v>40</v>
      </c>
      <c r="E11" s="25">
        <v>40</v>
      </c>
      <c r="F11" s="27">
        <v>80</v>
      </c>
      <c r="G11" s="59">
        <v>4.46</v>
      </c>
      <c r="H11" s="64">
        <v>7.07</v>
      </c>
      <c r="I11" s="32">
        <f t="shared" si="1"/>
        <v>5.7650000000000006</v>
      </c>
      <c r="J11" s="59">
        <f t="shared" si="0"/>
        <v>356.8</v>
      </c>
      <c r="K11" s="64">
        <f t="shared" si="2"/>
        <v>565.6</v>
      </c>
      <c r="L11" s="71">
        <f t="shared" si="3"/>
        <v>461.20000000000005</v>
      </c>
    </row>
    <row r="12" spans="1:12" s="28" customFormat="1" x14ac:dyDescent="0.2">
      <c r="A12" s="25">
        <v>6</v>
      </c>
      <c r="B12" s="26" t="s">
        <v>34</v>
      </c>
      <c r="C12" s="25" t="s">
        <v>31</v>
      </c>
      <c r="D12" s="25">
        <v>20</v>
      </c>
      <c r="E12" s="25">
        <v>20</v>
      </c>
      <c r="F12" s="27">
        <v>40</v>
      </c>
      <c r="G12" s="59">
        <v>22.49</v>
      </c>
      <c r="H12" s="64">
        <v>25</v>
      </c>
      <c r="I12" s="32">
        <f t="shared" si="1"/>
        <v>23.744999999999997</v>
      </c>
      <c r="J12" s="59">
        <f t="shared" si="0"/>
        <v>899.59999999999991</v>
      </c>
      <c r="K12" s="64">
        <f t="shared" si="2"/>
        <v>1000</v>
      </c>
      <c r="L12" s="71">
        <f t="shared" si="3"/>
        <v>949.8</v>
      </c>
    </row>
    <row r="13" spans="1:12" s="28" customFormat="1" ht="25.5" x14ac:dyDescent="0.2">
      <c r="A13" s="25">
        <v>7</v>
      </c>
      <c r="B13" s="29" t="s">
        <v>35</v>
      </c>
      <c r="C13" s="25" t="s">
        <v>13</v>
      </c>
      <c r="D13" s="25">
        <v>200</v>
      </c>
      <c r="E13" s="25">
        <v>160</v>
      </c>
      <c r="F13" s="27">
        <v>360</v>
      </c>
      <c r="G13" s="59">
        <v>2.4</v>
      </c>
      <c r="H13" s="64">
        <v>2.2999999999999998</v>
      </c>
      <c r="I13" s="32">
        <f t="shared" si="1"/>
        <v>2.3499999999999996</v>
      </c>
      <c r="J13" s="59">
        <f t="shared" si="0"/>
        <v>864</v>
      </c>
      <c r="K13" s="64">
        <f t="shared" si="2"/>
        <v>827.99999999999989</v>
      </c>
      <c r="L13" s="71">
        <f t="shared" si="3"/>
        <v>845.99999999999989</v>
      </c>
    </row>
    <row r="14" spans="1:12" s="28" customFormat="1" ht="25.5" x14ac:dyDescent="0.2">
      <c r="A14" s="25">
        <v>8</v>
      </c>
      <c r="B14" s="29" t="s">
        <v>36</v>
      </c>
      <c r="C14" s="25" t="s">
        <v>13</v>
      </c>
      <c r="D14" s="25">
        <v>600</v>
      </c>
      <c r="E14" s="25">
        <v>400</v>
      </c>
      <c r="F14" s="27">
        <v>1000</v>
      </c>
      <c r="G14" s="59">
        <v>0.7</v>
      </c>
      <c r="H14" s="64">
        <v>7</v>
      </c>
      <c r="I14" s="32">
        <f t="shared" si="1"/>
        <v>3.85</v>
      </c>
      <c r="J14" s="59">
        <f t="shared" si="0"/>
        <v>700</v>
      </c>
      <c r="K14" s="64">
        <f t="shared" si="2"/>
        <v>7000</v>
      </c>
      <c r="L14" s="71">
        <f t="shared" si="3"/>
        <v>3850</v>
      </c>
    </row>
    <row r="15" spans="1:12" s="28" customFormat="1" x14ac:dyDescent="0.2">
      <c r="A15" s="25">
        <v>9</v>
      </c>
      <c r="B15" s="26" t="s">
        <v>37</v>
      </c>
      <c r="C15" s="25" t="s">
        <v>31</v>
      </c>
      <c r="D15" s="25">
        <v>15</v>
      </c>
      <c r="E15" s="25">
        <v>10</v>
      </c>
      <c r="F15" s="27">
        <v>25</v>
      </c>
      <c r="G15" s="59">
        <v>9.48</v>
      </c>
      <c r="H15" s="64">
        <v>9.3000000000000007</v>
      </c>
      <c r="I15" s="32">
        <f t="shared" si="1"/>
        <v>9.39</v>
      </c>
      <c r="J15" s="59">
        <f t="shared" si="0"/>
        <v>237</v>
      </c>
      <c r="K15" s="64">
        <f t="shared" si="2"/>
        <v>232.50000000000003</v>
      </c>
      <c r="L15" s="71">
        <f t="shared" si="3"/>
        <v>234.75</v>
      </c>
    </row>
    <row r="16" spans="1:12" s="28" customFormat="1" x14ac:dyDescent="0.2">
      <c r="A16" s="25">
        <v>10</v>
      </c>
      <c r="B16" s="26" t="s">
        <v>38</v>
      </c>
      <c r="C16" s="25" t="s">
        <v>31</v>
      </c>
      <c r="D16" s="25">
        <v>80</v>
      </c>
      <c r="E16" s="25">
        <v>50</v>
      </c>
      <c r="F16" s="27">
        <v>130</v>
      </c>
      <c r="G16" s="59">
        <v>4.09</v>
      </c>
      <c r="H16" s="64">
        <v>5</v>
      </c>
      <c r="I16" s="32">
        <f t="shared" si="1"/>
        <v>4.5449999999999999</v>
      </c>
      <c r="J16" s="59">
        <f t="shared" si="0"/>
        <v>531.69999999999993</v>
      </c>
      <c r="K16" s="64">
        <f t="shared" si="2"/>
        <v>650</v>
      </c>
      <c r="L16" s="71">
        <f t="shared" si="3"/>
        <v>590.85</v>
      </c>
    </row>
    <row r="17" spans="1:12" s="28" customFormat="1" x14ac:dyDescent="0.2">
      <c r="A17" s="25">
        <v>11</v>
      </c>
      <c r="B17" s="26" t="s">
        <v>39</v>
      </c>
      <c r="C17" s="25" t="s">
        <v>31</v>
      </c>
      <c r="D17" s="25">
        <v>80</v>
      </c>
      <c r="E17" s="25">
        <v>70</v>
      </c>
      <c r="F17" s="27">
        <v>150</v>
      </c>
      <c r="G17" s="59">
        <v>2.75</v>
      </c>
      <c r="H17" s="64">
        <v>2.89</v>
      </c>
      <c r="I17" s="32">
        <f t="shared" si="1"/>
        <v>2.8200000000000003</v>
      </c>
      <c r="J17" s="59">
        <f t="shared" si="0"/>
        <v>412.5</v>
      </c>
      <c r="K17" s="64">
        <f t="shared" si="2"/>
        <v>433.5</v>
      </c>
      <c r="L17" s="71">
        <f t="shared" si="3"/>
        <v>423.00000000000006</v>
      </c>
    </row>
    <row r="18" spans="1:12" s="28" customFormat="1" x14ac:dyDescent="0.2">
      <c r="A18" s="25">
        <v>12</v>
      </c>
      <c r="B18" s="29" t="s">
        <v>80</v>
      </c>
      <c r="C18" s="25" t="s">
        <v>31</v>
      </c>
      <c r="D18" s="25">
        <v>20</v>
      </c>
      <c r="E18" s="25">
        <v>20</v>
      </c>
      <c r="F18" s="27">
        <v>40</v>
      </c>
      <c r="G18" s="59">
        <v>4.38</v>
      </c>
      <c r="H18" s="64">
        <v>4.8899999999999997</v>
      </c>
      <c r="I18" s="32">
        <f t="shared" si="1"/>
        <v>4.6349999999999998</v>
      </c>
      <c r="J18" s="59">
        <f t="shared" si="0"/>
        <v>175.2</v>
      </c>
      <c r="K18" s="64">
        <f t="shared" si="2"/>
        <v>195.6</v>
      </c>
      <c r="L18" s="71">
        <f t="shared" si="3"/>
        <v>185.39999999999998</v>
      </c>
    </row>
    <row r="19" spans="1:12" s="28" customFormat="1" x14ac:dyDescent="0.2">
      <c r="A19" s="25">
        <v>13</v>
      </c>
      <c r="B19" s="26" t="s">
        <v>40</v>
      </c>
      <c r="C19" s="25" t="s">
        <v>31</v>
      </c>
      <c r="D19" s="25">
        <v>30</v>
      </c>
      <c r="E19" s="25">
        <v>40</v>
      </c>
      <c r="F19" s="27">
        <v>70</v>
      </c>
      <c r="G19" s="59">
        <v>4.28</v>
      </c>
      <c r="H19" s="64">
        <v>4.5</v>
      </c>
      <c r="I19" s="32">
        <f t="shared" si="1"/>
        <v>4.3900000000000006</v>
      </c>
      <c r="J19" s="59">
        <f t="shared" si="0"/>
        <v>299.60000000000002</v>
      </c>
      <c r="K19" s="64">
        <f t="shared" si="2"/>
        <v>315</v>
      </c>
      <c r="L19" s="71">
        <f t="shared" si="3"/>
        <v>307.30000000000007</v>
      </c>
    </row>
    <row r="20" spans="1:12" s="28" customFormat="1" x14ac:dyDescent="0.2">
      <c r="A20" s="25">
        <v>14</v>
      </c>
      <c r="B20" s="26" t="s">
        <v>41</v>
      </c>
      <c r="C20" s="25" t="s">
        <v>31</v>
      </c>
      <c r="D20" s="25">
        <v>40</v>
      </c>
      <c r="E20" s="25">
        <v>20</v>
      </c>
      <c r="F20" s="27">
        <v>60</v>
      </c>
      <c r="G20" s="59">
        <v>4.0199999999999996</v>
      </c>
      <c r="H20" s="64">
        <v>4.5</v>
      </c>
      <c r="I20" s="32">
        <f t="shared" si="1"/>
        <v>4.26</v>
      </c>
      <c r="J20" s="59">
        <f t="shared" si="0"/>
        <v>241.2</v>
      </c>
      <c r="K20" s="64">
        <f t="shared" si="2"/>
        <v>270</v>
      </c>
      <c r="L20" s="71">
        <f t="shared" si="3"/>
        <v>255.6</v>
      </c>
    </row>
    <row r="21" spans="1:12" s="28" customFormat="1" x14ac:dyDescent="0.2">
      <c r="A21" s="25">
        <v>15</v>
      </c>
      <c r="B21" s="26" t="s">
        <v>42</v>
      </c>
      <c r="C21" s="25" t="s">
        <v>31</v>
      </c>
      <c r="D21" s="25">
        <v>10</v>
      </c>
      <c r="E21" s="25">
        <v>30</v>
      </c>
      <c r="F21" s="27">
        <v>40</v>
      </c>
      <c r="G21" s="59">
        <v>7.02</v>
      </c>
      <c r="H21" s="64">
        <v>12</v>
      </c>
      <c r="I21" s="32">
        <f t="shared" si="1"/>
        <v>9.51</v>
      </c>
      <c r="J21" s="59">
        <f t="shared" si="0"/>
        <v>280.79999999999995</v>
      </c>
      <c r="K21" s="64">
        <f t="shared" si="2"/>
        <v>480</v>
      </c>
      <c r="L21" s="71">
        <f t="shared" si="3"/>
        <v>380.4</v>
      </c>
    </row>
    <row r="22" spans="1:12" s="28" customFormat="1" ht="25.5" x14ac:dyDescent="0.2">
      <c r="A22" s="25">
        <v>16</v>
      </c>
      <c r="B22" s="29" t="s">
        <v>43</v>
      </c>
      <c r="C22" s="25" t="s">
        <v>31</v>
      </c>
      <c r="D22" s="25">
        <v>40</v>
      </c>
      <c r="E22" s="25">
        <v>40</v>
      </c>
      <c r="F22" s="27">
        <v>80</v>
      </c>
      <c r="G22" s="59">
        <v>1.79</v>
      </c>
      <c r="H22" s="64">
        <v>3</v>
      </c>
      <c r="I22" s="32">
        <f t="shared" si="1"/>
        <v>2.395</v>
      </c>
      <c r="J22" s="59">
        <f t="shared" si="0"/>
        <v>143.19999999999999</v>
      </c>
      <c r="K22" s="64">
        <f t="shared" si="2"/>
        <v>240</v>
      </c>
      <c r="L22" s="71">
        <f t="shared" si="3"/>
        <v>191.6</v>
      </c>
    </row>
    <row r="23" spans="1:12" s="28" customFormat="1" ht="21" customHeight="1" x14ac:dyDescent="0.2">
      <c r="A23" s="25">
        <v>17</v>
      </c>
      <c r="B23" s="30" t="s">
        <v>88</v>
      </c>
      <c r="C23" s="25" t="s">
        <v>31</v>
      </c>
      <c r="D23" s="25">
        <v>5</v>
      </c>
      <c r="E23" s="25">
        <v>5</v>
      </c>
      <c r="F23" s="27">
        <v>10</v>
      </c>
      <c r="G23" s="59">
        <v>2.88</v>
      </c>
      <c r="H23" s="64">
        <v>2.8</v>
      </c>
      <c r="I23" s="32">
        <f t="shared" si="1"/>
        <v>2.84</v>
      </c>
      <c r="J23" s="59">
        <f t="shared" si="0"/>
        <v>28.799999999999997</v>
      </c>
      <c r="K23" s="64">
        <f t="shared" si="2"/>
        <v>28</v>
      </c>
      <c r="L23" s="71">
        <f t="shared" si="3"/>
        <v>28.4</v>
      </c>
    </row>
    <row r="24" spans="1:12" s="28" customFormat="1" ht="25.5" x14ac:dyDescent="0.2">
      <c r="A24" s="25">
        <v>18</v>
      </c>
      <c r="B24" s="29" t="s">
        <v>44</v>
      </c>
      <c r="C24" s="25" t="s">
        <v>31</v>
      </c>
      <c r="D24" s="25">
        <v>450</v>
      </c>
      <c r="E24" s="25">
        <v>400</v>
      </c>
      <c r="F24" s="27">
        <v>850</v>
      </c>
      <c r="G24" s="59">
        <v>3.49</v>
      </c>
      <c r="H24" s="64">
        <v>3.35</v>
      </c>
      <c r="I24" s="32">
        <f t="shared" si="1"/>
        <v>3.42</v>
      </c>
      <c r="J24" s="59">
        <f t="shared" si="0"/>
        <v>2966.5</v>
      </c>
      <c r="K24" s="64">
        <f t="shared" si="2"/>
        <v>2847.5</v>
      </c>
      <c r="L24" s="71">
        <f t="shared" si="3"/>
        <v>2907</v>
      </c>
    </row>
    <row r="25" spans="1:12" s="28" customFormat="1" ht="17.25" customHeight="1" x14ac:dyDescent="0.2">
      <c r="A25" s="25">
        <v>19</v>
      </c>
      <c r="B25" s="26" t="s">
        <v>45</v>
      </c>
      <c r="C25" s="25" t="s">
        <v>31</v>
      </c>
      <c r="D25" s="25">
        <v>0</v>
      </c>
      <c r="E25" s="25">
        <v>10</v>
      </c>
      <c r="F25" s="27">
        <v>10</v>
      </c>
      <c r="G25" s="59">
        <v>3.77</v>
      </c>
      <c r="H25" s="64">
        <v>4.5999999999999996</v>
      </c>
      <c r="I25" s="32">
        <f t="shared" si="1"/>
        <v>4.1849999999999996</v>
      </c>
      <c r="J25" s="59">
        <f t="shared" si="0"/>
        <v>37.700000000000003</v>
      </c>
      <c r="K25" s="64">
        <f t="shared" si="2"/>
        <v>46</v>
      </c>
      <c r="L25" s="71">
        <f t="shared" si="3"/>
        <v>41.849999999999994</v>
      </c>
    </row>
    <row r="26" spans="1:12" s="28" customFormat="1" ht="51.75" customHeight="1" x14ac:dyDescent="0.2">
      <c r="A26" s="25">
        <v>20</v>
      </c>
      <c r="B26" s="30" t="s">
        <v>46</v>
      </c>
      <c r="C26" s="25" t="s">
        <v>47</v>
      </c>
      <c r="D26" s="25">
        <v>20</v>
      </c>
      <c r="E26" s="25">
        <v>10</v>
      </c>
      <c r="F26" s="27">
        <v>30</v>
      </c>
      <c r="G26" s="59">
        <v>162.4</v>
      </c>
      <c r="H26" s="64">
        <v>190</v>
      </c>
      <c r="I26" s="32">
        <f t="shared" si="1"/>
        <v>176.2</v>
      </c>
      <c r="J26" s="59">
        <f t="shared" si="0"/>
        <v>4872</v>
      </c>
      <c r="K26" s="64">
        <f t="shared" si="2"/>
        <v>5700</v>
      </c>
      <c r="L26" s="71">
        <f t="shared" si="3"/>
        <v>5286</v>
      </c>
    </row>
    <row r="27" spans="1:12" s="28" customFormat="1" ht="25.5" x14ac:dyDescent="0.2">
      <c r="A27" s="25">
        <v>21</v>
      </c>
      <c r="B27" s="31" t="s">
        <v>48</v>
      </c>
      <c r="C27" s="25" t="s">
        <v>13</v>
      </c>
      <c r="D27" s="25">
        <v>500</v>
      </c>
      <c r="E27" s="25">
        <v>300</v>
      </c>
      <c r="F27" s="27">
        <v>800</v>
      </c>
      <c r="G27" s="59">
        <v>1.65</v>
      </c>
      <c r="H27" s="64">
        <v>1.5</v>
      </c>
      <c r="I27" s="32">
        <f t="shared" si="1"/>
        <v>1.575</v>
      </c>
      <c r="J27" s="59">
        <f t="shared" si="0"/>
        <v>1320</v>
      </c>
      <c r="K27" s="64">
        <f t="shared" si="2"/>
        <v>1200</v>
      </c>
      <c r="L27" s="71">
        <f t="shared" si="3"/>
        <v>1260</v>
      </c>
    </row>
    <row r="28" spans="1:12" s="28" customFormat="1" ht="17.25" customHeight="1" x14ac:dyDescent="0.2">
      <c r="A28" s="25">
        <v>22</v>
      </c>
      <c r="B28" s="31" t="s">
        <v>49</v>
      </c>
      <c r="C28" s="25" t="s">
        <v>47</v>
      </c>
      <c r="D28" s="25">
        <v>8</v>
      </c>
      <c r="E28" s="25">
        <v>6</v>
      </c>
      <c r="F28" s="27">
        <v>14</v>
      </c>
      <c r="G28" s="59">
        <v>78.88</v>
      </c>
      <c r="H28" s="64">
        <v>91</v>
      </c>
      <c r="I28" s="32">
        <f t="shared" si="1"/>
        <v>84.94</v>
      </c>
      <c r="J28" s="59">
        <f t="shared" si="0"/>
        <v>1104.32</v>
      </c>
      <c r="K28" s="64">
        <f t="shared" si="2"/>
        <v>1274</v>
      </c>
      <c r="L28" s="71">
        <f t="shared" si="3"/>
        <v>1189.1599999999999</v>
      </c>
    </row>
    <row r="29" spans="1:12" s="28" customFormat="1" ht="16.5" customHeight="1" x14ac:dyDescent="0.2">
      <c r="A29" s="25">
        <v>23</v>
      </c>
      <c r="B29" s="29" t="s">
        <v>50</v>
      </c>
      <c r="C29" s="25" t="s">
        <v>31</v>
      </c>
      <c r="D29" s="25">
        <v>20</v>
      </c>
      <c r="E29" s="25">
        <v>20</v>
      </c>
      <c r="F29" s="27">
        <v>40</v>
      </c>
      <c r="G29" s="59">
        <v>7.91</v>
      </c>
      <c r="H29" s="64">
        <v>8</v>
      </c>
      <c r="I29" s="32">
        <f t="shared" si="1"/>
        <v>7.9550000000000001</v>
      </c>
      <c r="J29" s="59">
        <f t="shared" si="0"/>
        <v>316.39999999999998</v>
      </c>
      <c r="K29" s="64">
        <f t="shared" si="2"/>
        <v>320</v>
      </c>
      <c r="L29" s="71">
        <f t="shared" si="3"/>
        <v>318.2</v>
      </c>
    </row>
    <row r="30" spans="1:12" s="28" customFormat="1" ht="25.5" x14ac:dyDescent="0.2">
      <c r="A30" s="25">
        <v>24</v>
      </c>
      <c r="B30" s="29" t="s">
        <v>51</v>
      </c>
      <c r="C30" s="25" t="s">
        <v>31</v>
      </c>
      <c r="D30" s="25">
        <v>0</v>
      </c>
      <c r="E30" s="25">
        <v>50</v>
      </c>
      <c r="F30" s="27">
        <v>50</v>
      </c>
      <c r="G30" s="59">
        <v>1.58</v>
      </c>
      <c r="H30" s="64">
        <v>2</v>
      </c>
      <c r="I30" s="32">
        <f t="shared" si="1"/>
        <v>1.79</v>
      </c>
      <c r="J30" s="59">
        <f t="shared" si="0"/>
        <v>79</v>
      </c>
      <c r="K30" s="64">
        <f t="shared" si="2"/>
        <v>100</v>
      </c>
      <c r="L30" s="71">
        <f t="shared" si="3"/>
        <v>89.5</v>
      </c>
    </row>
    <row r="31" spans="1:12" s="28" customFormat="1" ht="25.5" x14ac:dyDescent="0.2">
      <c r="A31" s="25">
        <v>25</v>
      </c>
      <c r="B31" s="29" t="s">
        <v>52</v>
      </c>
      <c r="C31" s="25" t="s">
        <v>31</v>
      </c>
      <c r="D31" s="25">
        <v>0</v>
      </c>
      <c r="E31" s="25">
        <v>70</v>
      </c>
      <c r="F31" s="27">
        <v>70</v>
      </c>
      <c r="G31" s="59">
        <v>2.7</v>
      </c>
      <c r="H31" s="64">
        <v>3</v>
      </c>
      <c r="I31" s="32">
        <f t="shared" si="1"/>
        <v>2.85</v>
      </c>
      <c r="J31" s="59">
        <f t="shared" si="0"/>
        <v>189</v>
      </c>
      <c r="K31" s="64">
        <f t="shared" si="2"/>
        <v>210</v>
      </c>
      <c r="L31" s="71">
        <f t="shared" si="3"/>
        <v>199.5</v>
      </c>
    </row>
    <row r="32" spans="1:12" s="28" customFormat="1" ht="25.5" x14ac:dyDescent="0.2">
      <c r="A32" s="25">
        <v>26</v>
      </c>
      <c r="B32" s="29" t="s">
        <v>53</v>
      </c>
      <c r="C32" s="25" t="s">
        <v>31</v>
      </c>
      <c r="D32" s="25">
        <v>10</v>
      </c>
      <c r="E32" s="25">
        <v>10</v>
      </c>
      <c r="F32" s="27">
        <v>20</v>
      </c>
      <c r="G32" s="59">
        <v>14.5</v>
      </c>
      <c r="H32" s="64">
        <v>14</v>
      </c>
      <c r="I32" s="32">
        <f t="shared" si="1"/>
        <v>14.25</v>
      </c>
      <c r="J32" s="59">
        <f t="shared" si="0"/>
        <v>290</v>
      </c>
      <c r="K32" s="64">
        <f t="shared" si="2"/>
        <v>280</v>
      </c>
      <c r="L32" s="71">
        <f t="shared" si="3"/>
        <v>285</v>
      </c>
    </row>
    <row r="33" spans="1:12" s="28" customFormat="1" ht="25.5" x14ac:dyDescent="0.2">
      <c r="A33" s="25">
        <v>27</v>
      </c>
      <c r="B33" s="29" t="s">
        <v>54</v>
      </c>
      <c r="C33" s="25" t="s">
        <v>47</v>
      </c>
      <c r="D33" s="25">
        <v>100</v>
      </c>
      <c r="E33" s="25">
        <v>100</v>
      </c>
      <c r="F33" s="27">
        <v>200</v>
      </c>
      <c r="G33" s="59">
        <v>2.1</v>
      </c>
      <c r="H33" s="64">
        <v>5</v>
      </c>
      <c r="I33" s="32">
        <f t="shared" si="1"/>
        <v>3.55</v>
      </c>
      <c r="J33" s="59">
        <f t="shared" si="0"/>
        <v>420</v>
      </c>
      <c r="K33" s="64">
        <f t="shared" si="2"/>
        <v>1000</v>
      </c>
      <c r="L33" s="71">
        <f t="shared" si="3"/>
        <v>710</v>
      </c>
    </row>
    <row r="34" spans="1:12" s="28" customFormat="1" ht="25.5" x14ac:dyDescent="0.2">
      <c r="A34" s="25">
        <v>28</v>
      </c>
      <c r="B34" s="29" t="s">
        <v>55</v>
      </c>
      <c r="C34" s="25" t="s">
        <v>47</v>
      </c>
      <c r="D34" s="25">
        <v>200</v>
      </c>
      <c r="E34" s="25">
        <v>100</v>
      </c>
      <c r="F34" s="27">
        <v>300</v>
      </c>
      <c r="G34" s="59">
        <v>1.1499999999999999</v>
      </c>
      <c r="H34" s="64">
        <v>2.7</v>
      </c>
      <c r="I34" s="32">
        <f t="shared" si="1"/>
        <v>1.925</v>
      </c>
      <c r="J34" s="59">
        <f t="shared" si="0"/>
        <v>345</v>
      </c>
      <c r="K34" s="64">
        <f t="shared" si="2"/>
        <v>810</v>
      </c>
      <c r="L34" s="71">
        <f t="shared" si="3"/>
        <v>577.5</v>
      </c>
    </row>
    <row r="35" spans="1:12" s="28" customFormat="1" ht="25.5" x14ac:dyDescent="0.2">
      <c r="A35" s="25">
        <v>29</v>
      </c>
      <c r="B35" s="29" t="s">
        <v>56</v>
      </c>
      <c r="C35" s="25" t="s">
        <v>47</v>
      </c>
      <c r="D35" s="25">
        <v>40</v>
      </c>
      <c r="E35" s="25">
        <v>40</v>
      </c>
      <c r="F35" s="27">
        <v>80</v>
      </c>
      <c r="G35" s="59">
        <v>2.2200000000000002</v>
      </c>
      <c r="H35" s="64">
        <v>5</v>
      </c>
      <c r="I35" s="32">
        <f t="shared" si="1"/>
        <v>3.6100000000000003</v>
      </c>
      <c r="J35" s="59">
        <f t="shared" si="0"/>
        <v>177.60000000000002</v>
      </c>
      <c r="K35" s="64">
        <f t="shared" si="2"/>
        <v>400</v>
      </c>
      <c r="L35" s="71">
        <f t="shared" si="3"/>
        <v>288.8</v>
      </c>
    </row>
    <row r="36" spans="1:12" s="28" customFormat="1" ht="25.5" x14ac:dyDescent="0.2">
      <c r="A36" s="25">
        <v>30</v>
      </c>
      <c r="B36" s="29" t="s">
        <v>57</v>
      </c>
      <c r="C36" s="25" t="s">
        <v>47</v>
      </c>
      <c r="D36" s="25">
        <v>120</v>
      </c>
      <c r="E36" s="25">
        <v>50</v>
      </c>
      <c r="F36" s="27">
        <v>170</v>
      </c>
      <c r="G36" s="59">
        <v>1.26</v>
      </c>
      <c r="H36" s="64">
        <v>2.7</v>
      </c>
      <c r="I36" s="32">
        <f t="shared" si="1"/>
        <v>1.98</v>
      </c>
      <c r="J36" s="59">
        <f t="shared" si="0"/>
        <v>214.2</v>
      </c>
      <c r="K36" s="64">
        <f t="shared" si="2"/>
        <v>459.00000000000006</v>
      </c>
      <c r="L36" s="71">
        <f t="shared" si="3"/>
        <v>336.6</v>
      </c>
    </row>
    <row r="37" spans="1:12" s="28" customFormat="1" ht="25.5" x14ac:dyDescent="0.2">
      <c r="A37" s="25">
        <v>31</v>
      </c>
      <c r="B37" s="29" t="s">
        <v>58</v>
      </c>
      <c r="C37" s="25" t="s">
        <v>47</v>
      </c>
      <c r="D37" s="25">
        <v>50</v>
      </c>
      <c r="E37" s="25">
        <v>60</v>
      </c>
      <c r="F37" s="27">
        <v>110</v>
      </c>
      <c r="G37" s="59">
        <v>1.1000000000000001</v>
      </c>
      <c r="H37" s="64">
        <v>1.6</v>
      </c>
      <c r="I37" s="32">
        <f t="shared" si="1"/>
        <v>1.35</v>
      </c>
      <c r="J37" s="59">
        <f t="shared" si="0"/>
        <v>121.00000000000001</v>
      </c>
      <c r="K37" s="64">
        <f t="shared" si="2"/>
        <v>176</v>
      </c>
      <c r="L37" s="71">
        <f t="shared" si="3"/>
        <v>148.5</v>
      </c>
    </row>
    <row r="38" spans="1:12" s="28" customFormat="1" ht="38.25" x14ac:dyDescent="0.2">
      <c r="A38" s="25">
        <v>32</v>
      </c>
      <c r="B38" s="29" t="s">
        <v>59</v>
      </c>
      <c r="C38" s="25" t="s">
        <v>31</v>
      </c>
      <c r="D38" s="25">
        <v>40</v>
      </c>
      <c r="E38" s="25">
        <v>40</v>
      </c>
      <c r="F38" s="27">
        <v>80</v>
      </c>
      <c r="G38" s="59">
        <v>2.2999999999999998</v>
      </c>
      <c r="H38" s="64">
        <v>2.4</v>
      </c>
      <c r="I38" s="32">
        <f t="shared" si="1"/>
        <v>2.3499999999999996</v>
      </c>
      <c r="J38" s="59">
        <f t="shared" si="0"/>
        <v>184</v>
      </c>
      <c r="K38" s="64">
        <f t="shared" si="2"/>
        <v>192</v>
      </c>
      <c r="L38" s="71">
        <f t="shared" si="3"/>
        <v>187.99999999999997</v>
      </c>
    </row>
    <row r="39" spans="1:12" s="28" customFormat="1" ht="27" customHeight="1" x14ac:dyDescent="0.2">
      <c r="A39" s="25">
        <v>33</v>
      </c>
      <c r="B39" s="53" t="s">
        <v>60</v>
      </c>
      <c r="C39" s="25" t="s">
        <v>31</v>
      </c>
      <c r="D39" s="25">
        <v>24</v>
      </c>
      <c r="E39" s="25">
        <v>24</v>
      </c>
      <c r="F39" s="27">
        <v>48</v>
      </c>
      <c r="G39" s="59">
        <v>9.09</v>
      </c>
      <c r="H39" s="64">
        <v>9.7899999999999991</v>
      </c>
      <c r="I39" s="32">
        <f t="shared" si="1"/>
        <v>9.44</v>
      </c>
      <c r="J39" s="59">
        <f t="shared" si="0"/>
        <v>436.32</v>
      </c>
      <c r="K39" s="64">
        <f t="shared" si="2"/>
        <v>469.91999999999996</v>
      </c>
      <c r="L39" s="71">
        <f t="shared" si="3"/>
        <v>453.12</v>
      </c>
    </row>
    <row r="40" spans="1:12" s="28" customFormat="1" ht="16.5" customHeight="1" x14ac:dyDescent="0.2">
      <c r="A40" s="25">
        <v>34</v>
      </c>
      <c r="B40" s="53" t="s">
        <v>61</v>
      </c>
      <c r="C40" s="25" t="s">
        <v>31</v>
      </c>
      <c r="D40" s="25">
        <v>0</v>
      </c>
      <c r="E40" s="25">
        <v>5</v>
      </c>
      <c r="F40" s="27">
        <v>5</v>
      </c>
      <c r="G40" s="59">
        <v>2.87</v>
      </c>
      <c r="H40" s="64">
        <v>3.5</v>
      </c>
      <c r="I40" s="32">
        <f t="shared" si="1"/>
        <v>3.1850000000000001</v>
      </c>
      <c r="J40" s="59">
        <f t="shared" si="0"/>
        <v>14.350000000000001</v>
      </c>
      <c r="K40" s="64">
        <f t="shared" si="2"/>
        <v>17.5</v>
      </c>
      <c r="L40" s="71">
        <f t="shared" si="3"/>
        <v>15.925000000000001</v>
      </c>
    </row>
    <row r="41" spans="1:12" s="28" customFormat="1" ht="16.5" customHeight="1" x14ac:dyDescent="0.2">
      <c r="A41" s="25">
        <v>35</v>
      </c>
      <c r="B41" s="53" t="s">
        <v>89</v>
      </c>
      <c r="C41" s="25" t="s">
        <v>31</v>
      </c>
      <c r="D41" s="25">
        <v>10</v>
      </c>
      <c r="E41" s="25">
        <v>5</v>
      </c>
      <c r="F41" s="27">
        <v>15</v>
      </c>
      <c r="G41" s="59">
        <v>15.46</v>
      </c>
      <c r="H41" s="64">
        <v>12.11</v>
      </c>
      <c r="I41" s="32">
        <f t="shared" si="1"/>
        <v>13.785</v>
      </c>
      <c r="J41" s="59">
        <f t="shared" si="0"/>
        <v>231.9</v>
      </c>
      <c r="K41" s="64">
        <f t="shared" si="2"/>
        <v>181.64999999999998</v>
      </c>
      <c r="L41" s="71">
        <f t="shared" si="3"/>
        <v>206.77500000000001</v>
      </c>
    </row>
    <row r="42" spans="1:12" s="28" customFormat="1" ht="16.5" customHeight="1" x14ac:dyDescent="0.2">
      <c r="A42" s="25">
        <v>36</v>
      </c>
      <c r="B42" s="53" t="s">
        <v>90</v>
      </c>
      <c r="C42" s="25" t="s">
        <v>31</v>
      </c>
      <c r="D42" s="25">
        <v>5</v>
      </c>
      <c r="E42" s="25">
        <v>5</v>
      </c>
      <c r="F42" s="27">
        <v>10</v>
      </c>
      <c r="G42" s="59">
        <v>72</v>
      </c>
      <c r="H42" s="64">
        <v>90</v>
      </c>
      <c r="I42" s="32">
        <f t="shared" si="1"/>
        <v>81</v>
      </c>
      <c r="J42" s="59">
        <f t="shared" si="0"/>
        <v>720</v>
      </c>
      <c r="K42" s="64">
        <f t="shared" si="2"/>
        <v>900</v>
      </c>
      <c r="L42" s="71">
        <f t="shared" si="3"/>
        <v>810</v>
      </c>
    </row>
    <row r="43" spans="1:12" s="28" customFormat="1" ht="16.5" customHeight="1" x14ac:dyDescent="0.2">
      <c r="A43" s="25">
        <v>37</v>
      </c>
      <c r="B43" s="53" t="s">
        <v>91</v>
      </c>
      <c r="C43" s="25" t="s">
        <v>31</v>
      </c>
      <c r="D43" s="25">
        <v>10</v>
      </c>
      <c r="E43" s="25">
        <v>10</v>
      </c>
      <c r="F43" s="27">
        <v>20</v>
      </c>
      <c r="G43" s="59">
        <v>15.6</v>
      </c>
      <c r="H43" s="64">
        <v>18</v>
      </c>
      <c r="I43" s="32">
        <f t="shared" si="1"/>
        <v>16.8</v>
      </c>
      <c r="J43" s="59">
        <f t="shared" si="0"/>
        <v>312</v>
      </c>
      <c r="K43" s="64">
        <f t="shared" si="2"/>
        <v>360</v>
      </c>
      <c r="L43" s="71">
        <f t="shared" si="3"/>
        <v>336</v>
      </c>
    </row>
    <row r="44" spans="1:12" s="28" customFormat="1" ht="16.5" customHeight="1" x14ac:dyDescent="0.2">
      <c r="A44" s="25">
        <v>38</v>
      </c>
      <c r="B44" s="53" t="s">
        <v>92</v>
      </c>
      <c r="C44" s="25" t="s">
        <v>31</v>
      </c>
      <c r="D44" s="25">
        <v>0</v>
      </c>
      <c r="E44" s="25">
        <v>10</v>
      </c>
      <c r="F44" s="27">
        <v>10</v>
      </c>
      <c r="G44" s="59">
        <v>2.42</v>
      </c>
      <c r="H44" s="64">
        <v>5</v>
      </c>
      <c r="I44" s="32">
        <f t="shared" si="1"/>
        <v>3.71</v>
      </c>
      <c r="J44" s="59">
        <f t="shared" si="0"/>
        <v>24.2</v>
      </c>
      <c r="K44" s="64">
        <f t="shared" si="2"/>
        <v>50</v>
      </c>
      <c r="L44" s="71">
        <f t="shared" si="3"/>
        <v>37.1</v>
      </c>
    </row>
    <row r="45" spans="1:12" s="28" customFormat="1" ht="29.25" customHeight="1" x14ac:dyDescent="0.2">
      <c r="A45" s="25">
        <v>39</v>
      </c>
      <c r="B45" s="53" t="s">
        <v>93</v>
      </c>
      <c r="C45" s="25" t="s">
        <v>31</v>
      </c>
      <c r="D45" s="25">
        <v>10</v>
      </c>
      <c r="E45" s="25">
        <v>90</v>
      </c>
      <c r="F45" s="27">
        <v>100</v>
      </c>
      <c r="G45" s="59">
        <v>8.7100000000000009</v>
      </c>
      <c r="H45" s="64">
        <v>22.3</v>
      </c>
      <c r="I45" s="32">
        <f t="shared" si="1"/>
        <v>15.505000000000001</v>
      </c>
      <c r="J45" s="59">
        <f t="shared" si="0"/>
        <v>871.00000000000011</v>
      </c>
      <c r="K45" s="64">
        <f t="shared" si="2"/>
        <v>2230</v>
      </c>
      <c r="L45" s="71">
        <f t="shared" si="3"/>
        <v>1550.5</v>
      </c>
    </row>
    <row r="46" spans="1:12" s="28" customFormat="1" ht="21" customHeight="1" x14ac:dyDescent="0.2">
      <c r="A46" s="25">
        <v>40</v>
      </c>
      <c r="B46" s="53" t="s">
        <v>94</v>
      </c>
      <c r="C46" s="25" t="s">
        <v>31</v>
      </c>
      <c r="D46" s="25">
        <v>20</v>
      </c>
      <c r="E46" s="25">
        <v>10</v>
      </c>
      <c r="F46" s="27">
        <v>30</v>
      </c>
      <c r="G46" s="59">
        <v>16.100000000000001</v>
      </c>
      <c r="H46" s="64">
        <v>16.5</v>
      </c>
      <c r="I46" s="32">
        <f t="shared" si="1"/>
        <v>16.3</v>
      </c>
      <c r="J46" s="59">
        <f t="shared" si="0"/>
        <v>483.00000000000006</v>
      </c>
      <c r="K46" s="64">
        <f t="shared" si="2"/>
        <v>495</v>
      </c>
      <c r="L46" s="71">
        <f t="shared" si="3"/>
        <v>489</v>
      </c>
    </row>
    <row r="47" spans="1:12" s="28" customFormat="1" ht="19.5" customHeight="1" x14ac:dyDescent="0.2">
      <c r="A47" s="25">
        <v>41</v>
      </c>
      <c r="B47" s="53" t="s">
        <v>95</v>
      </c>
      <c r="C47" s="25" t="s">
        <v>31</v>
      </c>
      <c r="D47" s="25">
        <v>20</v>
      </c>
      <c r="E47" s="25">
        <v>10</v>
      </c>
      <c r="F47" s="27">
        <v>30</v>
      </c>
      <c r="G47" s="59">
        <v>25.2</v>
      </c>
      <c r="H47" s="64">
        <v>34</v>
      </c>
      <c r="I47" s="32">
        <f t="shared" si="1"/>
        <v>29.6</v>
      </c>
      <c r="J47" s="59">
        <f t="shared" si="0"/>
        <v>756</v>
      </c>
      <c r="K47" s="64">
        <f t="shared" si="2"/>
        <v>1020</v>
      </c>
      <c r="L47" s="71">
        <f t="shared" si="3"/>
        <v>888</v>
      </c>
    </row>
    <row r="48" spans="1:12" s="28" customFormat="1" ht="21" customHeight="1" x14ac:dyDescent="0.2">
      <c r="A48" s="25">
        <v>42</v>
      </c>
      <c r="B48" s="53" t="s">
        <v>96</v>
      </c>
      <c r="C48" s="25" t="s">
        <v>31</v>
      </c>
      <c r="D48" s="25">
        <v>8</v>
      </c>
      <c r="E48" s="25">
        <v>8</v>
      </c>
      <c r="F48" s="27">
        <v>16</v>
      </c>
      <c r="G48" s="59">
        <v>5.39</v>
      </c>
      <c r="H48" s="64">
        <v>6.99</v>
      </c>
      <c r="I48" s="32">
        <f t="shared" si="1"/>
        <v>6.1899999999999995</v>
      </c>
      <c r="J48" s="59">
        <f t="shared" si="0"/>
        <v>86.24</v>
      </c>
      <c r="K48" s="64">
        <f t="shared" si="2"/>
        <v>111.84</v>
      </c>
      <c r="L48" s="71">
        <f t="shared" si="3"/>
        <v>99.039999999999992</v>
      </c>
    </row>
    <row r="49" spans="1:12" s="28" customFormat="1" ht="19.5" customHeight="1" x14ac:dyDescent="0.2">
      <c r="A49" s="25">
        <v>43</v>
      </c>
      <c r="B49" s="53" t="s">
        <v>97</v>
      </c>
      <c r="C49" s="25" t="s">
        <v>31</v>
      </c>
      <c r="D49" s="25">
        <v>5</v>
      </c>
      <c r="E49" s="25">
        <v>5</v>
      </c>
      <c r="F49" s="27">
        <v>10</v>
      </c>
      <c r="G49" s="59">
        <v>7.9</v>
      </c>
      <c r="H49" s="64">
        <v>4.8</v>
      </c>
      <c r="I49" s="32">
        <f t="shared" si="1"/>
        <v>6.35</v>
      </c>
      <c r="J49" s="59">
        <f t="shared" si="0"/>
        <v>79</v>
      </c>
      <c r="K49" s="64">
        <f t="shared" si="2"/>
        <v>48</v>
      </c>
      <c r="L49" s="71">
        <f t="shared" si="3"/>
        <v>63.5</v>
      </c>
    </row>
    <row r="50" spans="1:12" s="28" customFormat="1" ht="19.5" customHeight="1" x14ac:dyDescent="0.2">
      <c r="A50" s="25">
        <v>44</v>
      </c>
      <c r="B50" s="53" t="s">
        <v>102</v>
      </c>
      <c r="C50" s="25" t="s">
        <v>31</v>
      </c>
      <c r="D50" s="25">
        <v>20</v>
      </c>
      <c r="E50" s="25">
        <v>20</v>
      </c>
      <c r="F50" s="27">
        <v>40</v>
      </c>
      <c r="G50" s="59">
        <v>1.89</v>
      </c>
      <c r="H50" s="64">
        <v>1.89</v>
      </c>
      <c r="I50" s="32">
        <f t="shared" si="1"/>
        <v>1.89</v>
      </c>
      <c r="J50" s="59">
        <f t="shared" si="0"/>
        <v>75.599999999999994</v>
      </c>
      <c r="K50" s="64">
        <f t="shared" si="2"/>
        <v>75.599999999999994</v>
      </c>
      <c r="L50" s="71">
        <f t="shared" si="3"/>
        <v>75.599999999999994</v>
      </c>
    </row>
    <row r="51" spans="1:12" s="28" customFormat="1" ht="19.5" customHeight="1" x14ac:dyDescent="0.2">
      <c r="A51" s="25">
        <v>45</v>
      </c>
      <c r="B51" s="54" t="s">
        <v>62</v>
      </c>
      <c r="C51" s="25" t="s">
        <v>31</v>
      </c>
      <c r="D51" s="25">
        <v>0</v>
      </c>
      <c r="E51" s="25">
        <v>10</v>
      </c>
      <c r="F51" s="27">
        <v>10</v>
      </c>
      <c r="G51" s="59">
        <v>5.63</v>
      </c>
      <c r="H51" s="64">
        <v>7</v>
      </c>
      <c r="I51" s="32">
        <f t="shared" si="1"/>
        <v>6.3149999999999995</v>
      </c>
      <c r="J51" s="59">
        <f t="shared" si="0"/>
        <v>56.3</v>
      </c>
      <c r="K51" s="64">
        <f t="shared" si="2"/>
        <v>70</v>
      </c>
      <c r="L51" s="71">
        <f t="shared" si="3"/>
        <v>63.149999999999991</v>
      </c>
    </row>
    <row r="52" spans="1:12" s="28" customFormat="1" ht="19.5" customHeight="1" thickBot="1" x14ac:dyDescent="0.25">
      <c r="A52" s="25">
        <v>46</v>
      </c>
      <c r="B52" s="54" t="s">
        <v>101</v>
      </c>
      <c r="C52" s="25" t="s">
        <v>31</v>
      </c>
      <c r="D52" s="25">
        <v>20</v>
      </c>
      <c r="E52" s="25">
        <v>15</v>
      </c>
      <c r="F52" s="27">
        <v>35</v>
      </c>
      <c r="G52" s="59">
        <v>6</v>
      </c>
      <c r="H52" s="64">
        <v>6</v>
      </c>
      <c r="I52" s="32">
        <f t="shared" si="1"/>
        <v>6</v>
      </c>
      <c r="J52" s="59">
        <f t="shared" si="0"/>
        <v>210</v>
      </c>
      <c r="K52" s="64">
        <f t="shared" si="2"/>
        <v>210</v>
      </c>
      <c r="L52" s="71">
        <f t="shared" si="3"/>
        <v>210</v>
      </c>
    </row>
    <row r="53" spans="1:12" ht="44.25" customHeight="1" thickBot="1" x14ac:dyDescent="0.25">
      <c r="B53" s="52"/>
      <c r="C53" s="52"/>
      <c r="D53" s="52"/>
      <c r="E53" s="118" t="s">
        <v>16</v>
      </c>
      <c r="F53" s="119"/>
      <c r="G53" s="120" t="s">
        <v>63</v>
      </c>
      <c r="H53" s="120"/>
      <c r="I53" s="120"/>
      <c r="J53" s="121"/>
      <c r="K53" s="60"/>
      <c r="L53" s="62"/>
    </row>
    <row r="54" spans="1:12" ht="29.25" customHeight="1" x14ac:dyDescent="0.2">
      <c r="A54" s="33"/>
      <c r="B54" s="34"/>
      <c r="C54" s="34"/>
      <c r="D54" s="34"/>
      <c r="E54" s="34"/>
      <c r="F54" s="34"/>
      <c r="G54" s="61"/>
      <c r="H54" s="61"/>
      <c r="I54" s="61" t="s">
        <v>63</v>
      </c>
      <c r="J54" s="59">
        <f>SUM(J7:J52)</f>
        <v>23186.390000000003</v>
      </c>
      <c r="K54" s="64">
        <f>SUM(K7:K52)</f>
        <v>35097.009999999995</v>
      </c>
      <c r="L54" s="32">
        <f>SUM(L7:L52)</f>
        <v>29141.699999999997</v>
      </c>
    </row>
    <row r="55" spans="1:12" ht="29.25" customHeight="1" x14ac:dyDescent="0.2">
      <c r="A55" s="127" t="s">
        <v>63</v>
      </c>
      <c r="B55" s="127"/>
      <c r="C55" s="127"/>
      <c r="D55" s="127"/>
      <c r="E55" s="127"/>
      <c r="F55" s="127"/>
      <c r="G55" s="127"/>
      <c r="H55" s="57"/>
      <c r="I55" s="57"/>
      <c r="L55" s="75">
        <f>L54*1.23</f>
        <v>35844.290999999997</v>
      </c>
    </row>
    <row r="56" spans="1:12" x14ac:dyDescent="0.2">
      <c r="A56" s="128"/>
      <c r="B56" s="128"/>
      <c r="C56" s="128"/>
      <c r="D56" s="128"/>
      <c r="E56" s="128"/>
      <c r="F56" s="128"/>
      <c r="G56" s="128"/>
      <c r="H56" s="58"/>
      <c r="I56" s="58"/>
    </row>
    <row r="57" spans="1:12" ht="12.75" customHeight="1" x14ac:dyDescent="0.25">
      <c r="A57" s="35"/>
      <c r="F57" s="36"/>
      <c r="G57" s="36"/>
      <c r="H57" s="36"/>
      <c r="I57" s="36"/>
    </row>
    <row r="58" spans="1:12" ht="15.75" customHeight="1" x14ac:dyDescent="0.3">
      <c r="A58" s="37"/>
      <c r="B58" s="122"/>
      <c r="C58" s="122"/>
      <c r="D58" s="38"/>
      <c r="E58" s="38"/>
      <c r="F58" s="39"/>
      <c r="G58" s="40"/>
      <c r="H58" s="40"/>
      <c r="I58" s="40"/>
    </row>
    <row r="59" spans="1:12" ht="16.5" x14ac:dyDescent="0.3">
      <c r="B59" s="122"/>
      <c r="C59" s="122"/>
      <c r="D59" s="51"/>
      <c r="E59" s="38"/>
      <c r="F59" s="41"/>
      <c r="G59" s="42"/>
      <c r="H59" s="42"/>
      <c r="I59" s="42"/>
    </row>
    <row r="60" spans="1:12" ht="16.5" x14ac:dyDescent="0.3">
      <c r="B60" s="123"/>
      <c r="C60" s="123"/>
      <c r="D60" s="43"/>
      <c r="E60" s="43"/>
      <c r="F60" s="44"/>
      <c r="G60" s="42"/>
      <c r="H60" s="42"/>
      <c r="I60" s="42"/>
    </row>
  </sheetData>
  <mergeCells count="9">
    <mergeCell ref="B3:G3"/>
    <mergeCell ref="E53:F53"/>
    <mergeCell ref="G53:J53"/>
    <mergeCell ref="B59:C59"/>
    <mergeCell ref="B60:C60"/>
    <mergeCell ref="A4:G4"/>
    <mergeCell ref="A55:G55"/>
    <mergeCell ref="A56:G56"/>
    <mergeCell ref="B58:C58"/>
  </mergeCells>
  <printOptions horizontalCentered="1"/>
  <pageMargins left="0.19685039370078741" right="0.19685039370078741" top="0.59055118110236227" bottom="0.59055118110236227" header="0.11811023622047245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6"/>
  <sheetViews>
    <sheetView topLeftCell="A4" workbookViewId="0">
      <selection activeCell="B11" sqref="B11"/>
    </sheetView>
  </sheetViews>
  <sheetFormatPr defaultRowHeight="12.75" x14ac:dyDescent="0.2"/>
  <cols>
    <col min="1" max="1" width="3.7109375" style="13" customWidth="1"/>
    <col min="2" max="2" width="55.7109375" style="13" customWidth="1"/>
    <col min="3" max="3" width="5.7109375" style="13" customWidth="1"/>
    <col min="4" max="4" width="7.85546875" style="13" customWidth="1"/>
    <col min="5" max="5" width="9.7109375" style="13" customWidth="1"/>
    <col min="6" max="9" width="8.7109375" style="13" customWidth="1"/>
    <col min="10" max="11" width="13" style="13" customWidth="1"/>
    <col min="12" max="12" width="11.7109375" style="13" customWidth="1"/>
    <col min="13" max="13" width="12.28515625" style="13" bestFit="1" customWidth="1"/>
    <col min="14" max="14" width="9.140625" style="13"/>
    <col min="15" max="16" width="12.28515625" style="13" bestFit="1" customWidth="1"/>
    <col min="17" max="16384" width="9.140625" style="13"/>
  </cols>
  <sheetData>
    <row r="1" spans="1:16" s="17" customFormat="1" ht="15" x14ac:dyDescent="0.25">
      <c r="A1"/>
      <c r="B1"/>
      <c r="C1" s="45" t="s">
        <v>65</v>
      </c>
      <c r="D1"/>
      <c r="E1"/>
      <c r="F1"/>
      <c r="G1"/>
      <c r="H1"/>
      <c r="I1"/>
    </row>
    <row r="2" spans="1:16" s="18" customFormat="1" ht="15" x14ac:dyDescent="0.25">
      <c r="A2"/>
      <c r="B2"/>
      <c r="C2"/>
      <c r="D2"/>
      <c r="E2"/>
      <c r="F2"/>
      <c r="G2"/>
      <c r="H2"/>
      <c r="I2"/>
      <c r="J2" s="9"/>
      <c r="K2" s="9"/>
    </row>
    <row r="3" spans="1:16" s="18" customFormat="1" ht="13.5" customHeight="1" x14ac:dyDescent="0.2">
      <c r="A3" s="46"/>
      <c r="B3" s="117"/>
      <c r="C3" s="117"/>
      <c r="D3" s="117"/>
      <c r="E3" s="117"/>
      <c r="F3" s="47"/>
      <c r="G3" s="72"/>
      <c r="H3" s="72"/>
      <c r="I3" s="72"/>
      <c r="L3" s="3"/>
    </row>
    <row r="4" spans="1:16" s="17" customFormat="1" ht="15.75" customHeight="1" x14ac:dyDescent="0.25">
      <c r="A4" s="117" t="s">
        <v>75</v>
      </c>
      <c r="B4" s="117"/>
      <c r="C4" s="117"/>
      <c r="D4" s="117"/>
      <c r="E4" s="117"/>
      <c r="F4" s="117"/>
      <c r="G4" s="72"/>
      <c r="H4" s="72"/>
      <c r="I4" s="72"/>
    </row>
    <row r="6" spans="1:16" x14ac:dyDescent="0.2">
      <c r="A6" s="10"/>
      <c r="B6" s="11"/>
      <c r="C6" s="12"/>
      <c r="D6" s="12"/>
      <c r="E6" s="12"/>
      <c r="F6" s="12"/>
      <c r="G6" s="12"/>
      <c r="H6" s="12"/>
      <c r="I6" s="12"/>
    </row>
    <row r="7" spans="1:16" ht="51" customHeight="1" x14ac:dyDescent="0.2">
      <c r="A7" s="4" t="s">
        <v>0</v>
      </c>
      <c r="B7" s="5" t="s">
        <v>1</v>
      </c>
      <c r="C7" s="4" t="s">
        <v>2</v>
      </c>
      <c r="D7" s="6" t="s">
        <v>3</v>
      </c>
      <c r="E7" s="6" t="s">
        <v>103</v>
      </c>
      <c r="F7" s="6" t="s">
        <v>4</v>
      </c>
      <c r="G7" s="6"/>
      <c r="H7" s="6"/>
      <c r="I7" s="6"/>
      <c r="J7" s="6" t="s">
        <v>20</v>
      </c>
      <c r="K7" s="6" t="s">
        <v>105</v>
      </c>
      <c r="L7" s="6" t="s">
        <v>64</v>
      </c>
    </row>
    <row r="8" spans="1:16" x14ac:dyDescent="0.2">
      <c r="A8" s="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/>
      <c r="H8" s="76"/>
      <c r="I8" s="76"/>
      <c r="J8" s="76">
        <v>7</v>
      </c>
      <c r="K8" s="76"/>
      <c r="L8" s="76">
        <v>8</v>
      </c>
    </row>
    <row r="9" spans="1:16" x14ac:dyDescent="0.2">
      <c r="A9" s="7">
        <v>2</v>
      </c>
      <c r="B9" s="8" t="s">
        <v>6</v>
      </c>
      <c r="C9" s="7" t="s">
        <v>5</v>
      </c>
      <c r="D9" s="77">
        <v>0</v>
      </c>
      <c r="E9" s="77">
        <v>60</v>
      </c>
      <c r="F9" s="76">
        <f t="shared" ref="F9:F37" si="0">SUM(D9,E9)</f>
        <v>60</v>
      </c>
      <c r="G9" s="78">
        <v>4.49</v>
      </c>
      <c r="H9" s="78">
        <v>6</v>
      </c>
      <c r="I9" s="79">
        <f>G9/1.23</f>
        <v>3.6504065040650411</v>
      </c>
      <c r="J9" s="79">
        <f>H9/1.23</f>
        <v>4.8780487804878048</v>
      </c>
      <c r="K9" s="79">
        <f t="shared" ref="K9:K21" si="1">(I9+J9)/2</f>
        <v>4.2642276422764231</v>
      </c>
      <c r="L9" s="79">
        <f>F9*K9</f>
        <v>255.85365853658539</v>
      </c>
      <c r="O9" s="50" t="s">
        <v>72</v>
      </c>
    </row>
    <row r="10" spans="1:16" ht="51" x14ac:dyDescent="0.2">
      <c r="A10" s="7">
        <v>3</v>
      </c>
      <c r="B10" s="8" t="s">
        <v>7</v>
      </c>
      <c r="C10" s="7" t="s">
        <v>5</v>
      </c>
      <c r="D10" s="76">
        <v>0</v>
      </c>
      <c r="E10" s="76">
        <v>60</v>
      </c>
      <c r="F10" s="76">
        <f t="shared" si="0"/>
        <v>60</v>
      </c>
      <c r="G10" s="78">
        <v>10.29</v>
      </c>
      <c r="H10" s="78">
        <v>7.99</v>
      </c>
      <c r="I10" s="79">
        <f t="shared" ref="I10:I21" si="2">G10/1.23</f>
        <v>8.3658536585365848</v>
      </c>
      <c r="J10" s="79">
        <f t="shared" ref="J10:J21" si="3">H10/1.23</f>
        <v>6.4959349593495936</v>
      </c>
      <c r="K10" s="79">
        <f t="shared" si="1"/>
        <v>7.4308943089430892</v>
      </c>
      <c r="L10" s="79">
        <f t="shared" ref="L10:L21" si="4">F10*K10</f>
        <v>445.85365853658533</v>
      </c>
      <c r="O10" s="15">
        <f>L9+L10+L13+L19</f>
        <v>2022.6422764227641</v>
      </c>
      <c r="P10" s="55">
        <f>O10*1.23</f>
        <v>2487.85</v>
      </c>
    </row>
    <row r="11" spans="1:16" x14ac:dyDescent="0.2">
      <c r="A11" s="7">
        <v>4</v>
      </c>
      <c r="B11" s="8" t="s">
        <v>22</v>
      </c>
      <c r="C11" s="7" t="s">
        <v>21</v>
      </c>
      <c r="D11" s="76">
        <v>0</v>
      </c>
      <c r="E11" s="76">
        <v>5</v>
      </c>
      <c r="F11" s="76">
        <f t="shared" si="0"/>
        <v>5</v>
      </c>
      <c r="G11" s="78">
        <v>5.19</v>
      </c>
      <c r="H11" s="78">
        <v>6.99</v>
      </c>
      <c r="I11" s="79">
        <f t="shared" si="2"/>
        <v>4.2195121951219514</v>
      </c>
      <c r="J11" s="79">
        <f t="shared" si="3"/>
        <v>5.6829268292682933</v>
      </c>
      <c r="K11" s="79">
        <f t="shared" si="1"/>
        <v>4.9512195121951219</v>
      </c>
      <c r="L11" s="79">
        <f t="shared" si="4"/>
        <v>24.756097560975611</v>
      </c>
      <c r="N11" s="50" t="s">
        <v>73</v>
      </c>
      <c r="O11" s="15" t="e">
        <f>#REF!+L11+L12+#REF!+SUM(L14:L18)+#REF!+SUM(L20:L37)</f>
        <v>#REF!</v>
      </c>
      <c r="P11" s="55" t="e">
        <f>O11*1.23</f>
        <v>#REF!</v>
      </c>
    </row>
    <row r="12" spans="1:16" x14ac:dyDescent="0.2">
      <c r="A12" s="7">
        <v>5</v>
      </c>
      <c r="B12" s="8" t="s">
        <v>71</v>
      </c>
      <c r="C12" s="7" t="s">
        <v>5</v>
      </c>
      <c r="D12" s="77">
        <v>100</v>
      </c>
      <c r="E12" s="77">
        <v>100</v>
      </c>
      <c r="F12" s="76">
        <f t="shared" si="0"/>
        <v>200</v>
      </c>
      <c r="G12" s="78">
        <v>6.79</v>
      </c>
      <c r="H12" s="78">
        <v>7.38</v>
      </c>
      <c r="I12" s="79">
        <f t="shared" si="2"/>
        <v>5.5203252032520327</v>
      </c>
      <c r="J12" s="79">
        <f t="shared" si="3"/>
        <v>6</v>
      </c>
      <c r="K12" s="79">
        <f t="shared" si="1"/>
        <v>5.7601626016260159</v>
      </c>
      <c r="L12" s="79">
        <f t="shared" si="4"/>
        <v>1152.0325203252032</v>
      </c>
      <c r="O12" s="15" t="e">
        <f>O10+O11</f>
        <v>#REF!</v>
      </c>
      <c r="P12" s="55" t="e">
        <f>P10+P11</f>
        <v>#REF!</v>
      </c>
    </row>
    <row r="13" spans="1:16" ht="25.5" x14ac:dyDescent="0.2">
      <c r="A13" s="7">
        <v>7</v>
      </c>
      <c r="B13" s="8" t="s">
        <v>8</v>
      </c>
      <c r="C13" s="7" t="s">
        <v>5</v>
      </c>
      <c r="D13" s="77">
        <v>50</v>
      </c>
      <c r="E13" s="77">
        <v>150</v>
      </c>
      <c r="F13" s="76">
        <f t="shared" si="0"/>
        <v>200</v>
      </c>
      <c r="G13" s="78">
        <v>2.3199999999999998</v>
      </c>
      <c r="H13" s="78">
        <v>2.99</v>
      </c>
      <c r="I13" s="79">
        <f t="shared" si="2"/>
        <v>1.8861788617886177</v>
      </c>
      <c r="J13" s="79">
        <f t="shared" si="3"/>
        <v>2.4308943089430897</v>
      </c>
      <c r="K13" s="79">
        <f t="shared" si="1"/>
        <v>2.1585365853658538</v>
      </c>
      <c r="L13" s="79">
        <f t="shared" si="4"/>
        <v>431.70731707317077</v>
      </c>
    </row>
    <row r="14" spans="1:16" x14ac:dyDescent="0.2">
      <c r="A14" s="7">
        <v>9</v>
      </c>
      <c r="B14" s="8" t="s">
        <v>23</v>
      </c>
      <c r="C14" s="7" t="s">
        <v>5</v>
      </c>
      <c r="D14" s="77">
        <v>5</v>
      </c>
      <c r="E14" s="77">
        <v>5</v>
      </c>
      <c r="F14" s="76">
        <f t="shared" si="0"/>
        <v>10</v>
      </c>
      <c r="G14" s="78">
        <v>172.94</v>
      </c>
      <c r="H14" s="78">
        <v>172.94</v>
      </c>
      <c r="I14" s="79">
        <f t="shared" si="2"/>
        <v>140.60162601626016</v>
      </c>
      <c r="J14" s="79">
        <f t="shared" si="3"/>
        <v>140.60162601626016</v>
      </c>
      <c r="K14" s="79">
        <f t="shared" si="1"/>
        <v>140.60162601626016</v>
      </c>
      <c r="L14" s="79">
        <f t="shared" si="4"/>
        <v>1406.0162601626016</v>
      </c>
    </row>
    <row r="15" spans="1:16" x14ac:dyDescent="0.2">
      <c r="A15" s="7">
        <v>10</v>
      </c>
      <c r="B15" s="8" t="s">
        <v>66</v>
      </c>
      <c r="C15" s="7" t="s">
        <v>5</v>
      </c>
      <c r="D15" s="77">
        <v>10</v>
      </c>
      <c r="E15" s="77">
        <v>5</v>
      </c>
      <c r="F15" s="76">
        <f t="shared" si="0"/>
        <v>15</v>
      </c>
      <c r="G15" s="78">
        <v>8.7200000000000006</v>
      </c>
      <c r="H15" s="78">
        <v>9.49</v>
      </c>
      <c r="I15" s="79">
        <f t="shared" si="2"/>
        <v>7.0894308943089435</v>
      </c>
      <c r="J15" s="79">
        <f t="shared" si="3"/>
        <v>7.7154471544715451</v>
      </c>
      <c r="K15" s="79">
        <f t="shared" si="1"/>
        <v>7.4024390243902438</v>
      </c>
      <c r="L15" s="79">
        <f t="shared" si="4"/>
        <v>111.03658536585365</v>
      </c>
    </row>
    <row r="16" spans="1:16" x14ac:dyDescent="0.2">
      <c r="A16" s="7">
        <v>11</v>
      </c>
      <c r="B16" s="8" t="s">
        <v>9</v>
      </c>
      <c r="C16" s="7" t="s">
        <v>5</v>
      </c>
      <c r="D16" s="77">
        <v>12</v>
      </c>
      <c r="E16" s="77">
        <v>12</v>
      </c>
      <c r="F16" s="76">
        <f t="shared" si="0"/>
        <v>24</v>
      </c>
      <c r="G16" s="78">
        <v>15.19</v>
      </c>
      <c r="H16" s="78">
        <v>15.39</v>
      </c>
      <c r="I16" s="79">
        <f t="shared" si="2"/>
        <v>12.349593495934959</v>
      </c>
      <c r="J16" s="79">
        <f t="shared" si="3"/>
        <v>12.512195121951221</v>
      </c>
      <c r="K16" s="79">
        <f t="shared" si="1"/>
        <v>12.43089430894309</v>
      </c>
      <c r="L16" s="79">
        <f t="shared" si="4"/>
        <v>298.34146341463418</v>
      </c>
    </row>
    <row r="17" spans="1:15" x14ac:dyDescent="0.2">
      <c r="A17" s="7">
        <v>12</v>
      </c>
      <c r="B17" s="8" t="s">
        <v>67</v>
      </c>
      <c r="C17" s="7" t="s">
        <v>5</v>
      </c>
      <c r="D17" s="77">
        <v>50</v>
      </c>
      <c r="E17" s="77">
        <v>50</v>
      </c>
      <c r="F17" s="76">
        <f t="shared" si="0"/>
        <v>100</v>
      </c>
      <c r="G17" s="78">
        <v>8.99</v>
      </c>
      <c r="H17" s="78">
        <v>8.76</v>
      </c>
      <c r="I17" s="79">
        <f t="shared" si="2"/>
        <v>7.3089430894308949</v>
      </c>
      <c r="J17" s="79">
        <f t="shared" si="3"/>
        <v>7.1219512195121952</v>
      </c>
      <c r="K17" s="79">
        <f t="shared" si="1"/>
        <v>7.2154471544715451</v>
      </c>
      <c r="L17" s="79">
        <f t="shared" si="4"/>
        <v>721.54471544715454</v>
      </c>
    </row>
    <row r="18" spans="1:15" x14ac:dyDescent="0.2">
      <c r="A18" s="7">
        <v>13</v>
      </c>
      <c r="B18" s="8" t="s">
        <v>10</v>
      </c>
      <c r="C18" s="7" t="s">
        <v>5</v>
      </c>
      <c r="D18" s="77">
        <v>0</v>
      </c>
      <c r="E18" s="77">
        <v>12</v>
      </c>
      <c r="F18" s="76">
        <f t="shared" si="0"/>
        <v>12</v>
      </c>
      <c r="G18" s="78">
        <v>25.9</v>
      </c>
      <c r="H18" s="78">
        <v>25.9</v>
      </c>
      <c r="I18" s="79">
        <f t="shared" si="2"/>
        <v>21.056910569105689</v>
      </c>
      <c r="J18" s="79">
        <f t="shared" si="3"/>
        <v>21.056910569105689</v>
      </c>
      <c r="K18" s="79">
        <f t="shared" si="1"/>
        <v>21.056910569105689</v>
      </c>
      <c r="L18" s="79">
        <f t="shared" si="4"/>
        <v>252.68292682926827</v>
      </c>
      <c r="O18" s="13">
        <f>4.86/2</f>
        <v>2.4300000000000002</v>
      </c>
    </row>
    <row r="19" spans="1:15" x14ac:dyDescent="0.2">
      <c r="A19" s="7">
        <v>16</v>
      </c>
      <c r="B19" s="8" t="s">
        <v>11</v>
      </c>
      <c r="C19" s="7" t="s">
        <v>5</v>
      </c>
      <c r="D19" s="77">
        <v>100</v>
      </c>
      <c r="E19" s="77">
        <v>150</v>
      </c>
      <c r="F19" s="76">
        <f t="shared" si="0"/>
        <v>250</v>
      </c>
      <c r="G19" s="78">
        <v>4.33</v>
      </c>
      <c r="H19" s="78">
        <v>4.42</v>
      </c>
      <c r="I19" s="79">
        <f t="shared" si="2"/>
        <v>3.5203252032520327</v>
      </c>
      <c r="J19" s="79">
        <f t="shared" si="3"/>
        <v>3.5934959349593494</v>
      </c>
      <c r="K19" s="79">
        <f t="shared" si="1"/>
        <v>3.5569105691056908</v>
      </c>
      <c r="L19" s="79">
        <f t="shared" si="4"/>
        <v>889.22764227642267</v>
      </c>
    </row>
    <row r="20" spans="1:15" ht="38.25" x14ac:dyDescent="0.2">
      <c r="A20" s="7">
        <v>18</v>
      </c>
      <c r="B20" s="8" t="s">
        <v>12</v>
      </c>
      <c r="C20" s="7" t="s">
        <v>13</v>
      </c>
      <c r="D20" s="77">
        <v>3000</v>
      </c>
      <c r="E20" s="77">
        <v>3000</v>
      </c>
      <c r="F20" s="76">
        <f t="shared" si="0"/>
        <v>6000</v>
      </c>
      <c r="G20" s="78">
        <v>2.4300000000000002</v>
      </c>
      <c r="H20" s="78">
        <v>2.68</v>
      </c>
      <c r="I20" s="79">
        <f t="shared" si="2"/>
        <v>1.9756097560975612</v>
      </c>
      <c r="J20" s="79">
        <f t="shared" si="3"/>
        <v>2.1788617886178865</v>
      </c>
      <c r="K20" s="79">
        <f t="shared" si="1"/>
        <v>2.0772357723577239</v>
      </c>
      <c r="L20" s="79">
        <f t="shared" si="4"/>
        <v>12463.414634146344</v>
      </c>
    </row>
    <row r="21" spans="1:15" ht="25.5" x14ac:dyDescent="0.2">
      <c r="A21" s="7">
        <v>22</v>
      </c>
      <c r="B21" s="8" t="s">
        <v>14</v>
      </c>
      <c r="C21" s="7" t="s">
        <v>5</v>
      </c>
      <c r="D21" s="77">
        <v>50</v>
      </c>
      <c r="E21" s="77">
        <v>50</v>
      </c>
      <c r="F21" s="76">
        <f t="shared" si="0"/>
        <v>100</v>
      </c>
      <c r="G21" s="78">
        <v>14.18</v>
      </c>
      <c r="H21" s="78">
        <v>15.99</v>
      </c>
      <c r="I21" s="79">
        <f t="shared" si="2"/>
        <v>11.528455284552846</v>
      </c>
      <c r="J21" s="79">
        <f t="shared" si="3"/>
        <v>13</v>
      </c>
      <c r="K21" s="79">
        <f t="shared" si="1"/>
        <v>12.264227642276424</v>
      </c>
      <c r="L21" s="79">
        <f t="shared" si="4"/>
        <v>1226.4227642276423</v>
      </c>
    </row>
    <row r="22" spans="1:15" x14ac:dyDescent="0.2">
      <c r="A22" s="7"/>
      <c r="B22" s="8" t="s">
        <v>104</v>
      </c>
      <c r="C22" s="7" t="s">
        <v>5</v>
      </c>
      <c r="D22" s="77">
        <v>10</v>
      </c>
      <c r="E22" s="77">
        <v>10</v>
      </c>
      <c r="F22" s="76">
        <f t="shared" si="0"/>
        <v>20</v>
      </c>
      <c r="G22" s="78">
        <v>19.989999999999998</v>
      </c>
      <c r="H22" s="78">
        <v>19.989999999999998</v>
      </c>
      <c r="I22" s="79">
        <f>G22/1.23</f>
        <v>16.252032520325201</v>
      </c>
      <c r="J22" s="79">
        <f>H22/1.23</f>
        <v>16.252032520325201</v>
      </c>
      <c r="K22" s="79">
        <f>(I22+J22)/2</f>
        <v>16.252032520325201</v>
      </c>
      <c r="L22" s="79">
        <f t="shared" ref="L22:L37" si="5">F22*J22</f>
        <v>325.04065040650403</v>
      </c>
    </row>
    <row r="23" spans="1:15" x14ac:dyDescent="0.2">
      <c r="A23" s="7"/>
      <c r="B23" s="8" t="s">
        <v>106</v>
      </c>
      <c r="C23" s="7" t="s">
        <v>21</v>
      </c>
      <c r="D23" s="77">
        <v>20</v>
      </c>
      <c r="E23" s="77">
        <v>20</v>
      </c>
      <c r="F23" s="76">
        <f t="shared" si="0"/>
        <v>40</v>
      </c>
      <c r="G23" s="78">
        <v>39</v>
      </c>
      <c r="H23" s="78">
        <v>58</v>
      </c>
      <c r="I23" s="79">
        <f t="shared" ref="I23:I37" si="6">G23/1.23</f>
        <v>31.707317073170731</v>
      </c>
      <c r="J23" s="79">
        <f t="shared" ref="J23:J37" si="7">H23/1.23</f>
        <v>47.154471544715449</v>
      </c>
      <c r="K23" s="79">
        <f t="shared" ref="K23:K37" si="8">(I23+J23)/2</f>
        <v>39.430894308943088</v>
      </c>
      <c r="L23" s="79">
        <f t="shared" si="5"/>
        <v>1886.178861788618</v>
      </c>
    </row>
    <row r="24" spans="1:15" x14ac:dyDescent="0.2">
      <c r="A24" s="7"/>
      <c r="B24" s="8" t="s">
        <v>107</v>
      </c>
      <c r="C24" s="7"/>
      <c r="D24" s="77">
        <v>30</v>
      </c>
      <c r="E24" s="77">
        <v>30</v>
      </c>
      <c r="F24" s="76">
        <f t="shared" si="0"/>
        <v>60</v>
      </c>
      <c r="G24" s="78">
        <v>2.99</v>
      </c>
      <c r="H24" s="78">
        <v>2.09</v>
      </c>
      <c r="I24" s="79">
        <f t="shared" si="6"/>
        <v>2.4308943089430897</v>
      </c>
      <c r="J24" s="79">
        <f t="shared" si="7"/>
        <v>1.6991869918699185</v>
      </c>
      <c r="K24" s="79">
        <f t="shared" si="8"/>
        <v>2.065040650406504</v>
      </c>
      <c r="L24" s="79">
        <f t="shared" si="5"/>
        <v>101.95121951219511</v>
      </c>
    </row>
    <row r="25" spans="1:15" x14ac:dyDescent="0.2">
      <c r="A25" s="7"/>
      <c r="B25" s="8" t="s">
        <v>108</v>
      </c>
      <c r="C25" s="7"/>
      <c r="D25" s="77">
        <v>15</v>
      </c>
      <c r="E25" s="77">
        <v>15</v>
      </c>
      <c r="F25" s="76">
        <f t="shared" si="0"/>
        <v>30</v>
      </c>
      <c r="G25" s="78">
        <v>24.23</v>
      </c>
      <c r="H25" s="78">
        <v>20.8</v>
      </c>
      <c r="I25" s="79">
        <f t="shared" si="6"/>
        <v>19.699186991869919</v>
      </c>
      <c r="J25" s="79">
        <f t="shared" si="7"/>
        <v>16.910569105691057</v>
      </c>
      <c r="K25" s="79">
        <f t="shared" si="8"/>
        <v>18.304878048780488</v>
      </c>
      <c r="L25" s="79">
        <f t="shared" si="5"/>
        <v>507.3170731707317</v>
      </c>
    </row>
    <row r="26" spans="1:15" x14ac:dyDescent="0.2">
      <c r="A26" s="7"/>
      <c r="B26" s="8" t="s">
        <v>109</v>
      </c>
      <c r="C26" s="7"/>
      <c r="D26" s="77">
        <v>25</v>
      </c>
      <c r="E26" s="77">
        <v>25</v>
      </c>
      <c r="F26" s="76">
        <f t="shared" si="0"/>
        <v>50</v>
      </c>
      <c r="G26" s="78">
        <v>23.99</v>
      </c>
      <c r="H26" s="78">
        <v>23.99</v>
      </c>
      <c r="I26" s="79">
        <f t="shared" si="6"/>
        <v>19.504065040650406</v>
      </c>
      <c r="J26" s="79">
        <f t="shared" si="7"/>
        <v>19.504065040650406</v>
      </c>
      <c r="K26" s="79">
        <f t="shared" si="8"/>
        <v>19.504065040650406</v>
      </c>
      <c r="L26" s="79">
        <f t="shared" si="5"/>
        <v>975.20325203252037</v>
      </c>
    </row>
    <row r="27" spans="1:15" x14ac:dyDescent="0.2">
      <c r="A27" s="7"/>
      <c r="B27" s="8" t="s">
        <v>110</v>
      </c>
      <c r="C27" s="7"/>
      <c r="D27" s="77">
        <v>0</v>
      </c>
      <c r="E27" s="77">
        <v>10</v>
      </c>
      <c r="F27" s="76">
        <f t="shared" si="0"/>
        <v>10</v>
      </c>
      <c r="G27" s="78">
        <v>10.3</v>
      </c>
      <c r="H27" s="78">
        <v>12.99</v>
      </c>
      <c r="I27" s="79">
        <f t="shared" si="6"/>
        <v>8.3739837398373993</v>
      </c>
      <c r="J27" s="79">
        <f t="shared" si="7"/>
        <v>10.560975609756097</v>
      </c>
      <c r="K27" s="79">
        <f t="shared" si="8"/>
        <v>9.4674796747967491</v>
      </c>
      <c r="L27" s="79">
        <f t="shared" si="5"/>
        <v>105.60975609756098</v>
      </c>
    </row>
    <row r="28" spans="1:15" x14ac:dyDescent="0.2">
      <c r="A28" s="7"/>
      <c r="B28" s="8" t="s">
        <v>111</v>
      </c>
      <c r="C28" s="7"/>
      <c r="D28" s="77">
        <v>12</v>
      </c>
      <c r="E28" s="77">
        <v>12</v>
      </c>
      <c r="F28" s="76">
        <f t="shared" si="0"/>
        <v>24</v>
      </c>
      <c r="G28" s="78">
        <v>7.85</v>
      </c>
      <c r="H28" s="78">
        <v>10.48</v>
      </c>
      <c r="I28" s="79">
        <f t="shared" si="6"/>
        <v>6.3821138211382111</v>
      </c>
      <c r="J28" s="79">
        <f t="shared" si="7"/>
        <v>8.5203252032520336</v>
      </c>
      <c r="K28" s="79">
        <f t="shared" si="8"/>
        <v>7.4512195121951219</v>
      </c>
      <c r="L28" s="79">
        <f t="shared" si="5"/>
        <v>204.48780487804879</v>
      </c>
    </row>
    <row r="29" spans="1:15" x14ac:dyDescent="0.2">
      <c r="A29" s="7"/>
      <c r="B29" s="8" t="s">
        <v>112</v>
      </c>
      <c r="C29" s="7"/>
      <c r="D29" s="77">
        <v>2</v>
      </c>
      <c r="E29" s="77">
        <v>3</v>
      </c>
      <c r="F29" s="76">
        <f t="shared" si="0"/>
        <v>5</v>
      </c>
      <c r="G29" s="78">
        <v>212.04</v>
      </c>
      <c r="H29" s="78">
        <v>167.35</v>
      </c>
      <c r="I29" s="79">
        <f t="shared" si="6"/>
        <v>172.39024390243901</v>
      </c>
      <c r="J29" s="79">
        <f t="shared" si="7"/>
        <v>136.0569105691057</v>
      </c>
      <c r="K29" s="79">
        <f t="shared" si="8"/>
        <v>154.22357723577235</v>
      </c>
      <c r="L29" s="79">
        <f t="shared" si="5"/>
        <v>680.28455284552842</v>
      </c>
    </row>
    <row r="30" spans="1:15" x14ac:dyDescent="0.2">
      <c r="A30" s="7"/>
      <c r="B30" s="8" t="s">
        <v>113</v>
      </c>
      <c r="C30" s="7"/>
      <c r="D30" s="77">
        <v>30</v>
      </c>
      <c r="E30" s="77">
        <v>30</v>
      </c>
      <c r="F30" s="76">
        <f t="shared" si="0"/>
        <v>60</v>
      </c>
      <c r="G30" s="78">
        <v>10.59</v>
      </c>
      <c r="H30" s="78">
        <v>11.06</v>
      </c>
      <c r="I30" s="79">
        <f t="shared" si="6"/>
        <v>8.6097560975609753</v>
      </c>
      <c r="J30" s="79">
        <f t="shared" si="7"/>
        <v>8.9918699186991873</v>
      </c>
      <c r="K30" s="79">
        <f t="shared" si="8"/>
        <v>8.8008130081300813</v>
      </c>
      <c r="L30" s="79">
        <f t="shared" si="5"/>
        <v>539.51219512195121</v>
      </c>
    </row>
    <row r="31" spans="1:15" x14ac:dyDescent="0.2">
      <c r="A31" s="7"/>
      <c r="B31" s="8" t="s">
        <v>114</v>
      </c>
      <c r="C31" s="7"/>
      <c r="D31" s="77">
        <v>30</v>
      </c>
      <c r="E31" s="77">
        <v>30</v>
      </c>
      <c r="F31" s="76">
        <f t="shared" si="0"/>
        <v>60</v>
      </c>
      <c r="G31" s="78">
        <v>6.49</v>
      </c>
      <c r="H31" s="78">
        <v>6.49</v>
      </c>
      <c r="I31" s="79">
        <f t="shared" si="6"/>
        <v>5.2764227642276422</v>
      </c>
      <c r="J31" s="79">
        <f t="shared" si="7"/>
        <v>5.2764227642276422</v>
      </c>
      <c r="K31" s="79">
        <f t="shared" si="8"/>
        <v>5.2764227642276422</v>
      </c>
      <c r="L31" s="79">
        <f t="shared" si="5"/>
        <v>316.58536585365852</v>
      </c>
    </row>
    <row r="32" spans="1:15" x14ac:dyDescent="0.2">
      <c r="A32" s="7"/>
      <c r="B32" s="8" t="s">
        <v>115</v>
      </c>
      <c r="C32" s="7"/>
      <c r="D32" s="77">
        <v>30</v>
      </c>
      <c r="E32" s="77">
        <v>30</v>
      </c>
      <c r="F32" s="76">
        <f t="shared" si="0"/>
        <v>60</v>
      </c>
      <c r="G32" s="78">
        <v>29.4</v>
      </c>
      <c r="H32" s="78">
        <v>29.4</v>
      </c>
      <c r="I32" s="79">
        <f t="shared" si="6"/>
        <v>23.902439024390244</v>
      </c>
      <c r="J32" s="79">
        <f t="shared" si="7"/>
        <v>23.902439024390244</v>
      </c>
      <c r="K32" s="79">
        <f t="shared" si="8"/>
        <v>23.902439024390244</v>
      </c>
      <c r="L32" s="79">
        <f t="shared" si="5"/>
        <v>1434.1463414634147</v>
      </c>
    </row>
    <row r="33" spans="1:13" x14ac:dyDescent="0.2">
      <c r="A33" s="7"/>
      <c r="B33" s="8" t="s">
        <v>116</v>
      </c>
      <c r="C33" s="7"/>
      <c r="D33" s="77">
        <v>0</v>
      </c>
      <c r="E33" s="77">
        <v>5</v>
      </c>
      <c r="F33" s="76">
        <f t="shared" si="0"/>
        <v>5</v>
      </c>
      <c r="G33" s="78">
        <v>84.49</v>
      </c>
      <c r="H33" s="78">
        <v>82.99</v>
      </c>
      <c r="I33" s="79">
        <f t="shared" si="6"/>
        <v>68.691056910569102</v>
      </c>
      <c r="J33" s="79">
        <f t="shared" si="7"/>
        <v>67.471544715447152</v>
      </c>
      <c r="K33" s="79">
        <f t="shared" si="8"/>
        <v>68.081300813008127</v>
      </c>
      <c r="L33" s="79">
        <f t="shared" si="5"/>
        <v>337.35772357723579</v>
      </c>
    </row>
    <row r="34" spans="1:13" x14ac:dyDescent="0.2">
      <c r="A34" s="7">
        <v>23</v>
      </c>
      <c r="B34" s="8" t="s">
        <v>68</v>
      </c>
      <c r="C34" s="7" t="s">
        <v>21</v>
      </c>
      <c r="D34" s="77">
        <v>30</v>
      </c>
      <c r="E34" s="77">
        <v>30</v>
      </c>
      <c r="F34" s="76">
        <f t="shared" si="0"/>
        <v>60</v>
      </c>
      <c r="G34" s="78">
        <v>11.6</v>
      </c>
      <c r="H34" s="78">
        <v>11.99</v>
      </c>
      <c r="I34" s="79">
        <f t="shared" si="6"/>
        <v>9.4308943089430901</v>
      </c>
      <c r="J34" s="79">
        <f t="shared" si="7"/>
        <v>9.7479674796747968</v>
      </c>
      <c r="K34" s="79">
        <f t="shared" si="8"/>
        <v>9.5894308943089435</v>
      </c>
      <c r="L34" s="79">
        <f t="shared" si="5"/>
        <v>584.8780487804878</v>
      </c>
    </row>
    <row r="35" spans="1:13" x14ac:dyDescent="0.2">
      <c r="A35" s="7">
        <v>24</v>
      </c>
      <c r="B35" s="8" t="s">
        <v>69</v>
      </c>
      <c r="C35" s="7" t="s">
        <v>21</v>
      </c>
      <c r="D35" s="77">
        <v>10</v>
      </c>
      <c r="E35" s="77">
        <v>10</v>
      </c>
      <c r="F35" s="76">
        <f t="shared" si="0"/>
        <v>20</v>
      </c>
      <c r="G35" s="78">
        <v>9.2200000000000006</v>
      </c>
      <c r="H35" s="78">
        <v>7.89</v>
      </c>
      <c r="I35" s="79">
        <f t="shared" si="6"/>
        <v>7.4959349593495945</v>
      </c>
      <c r="J35" s="79">
        <f t="shared" si="7"/>
        <v>6.4146341463414629</v>
      </c>
      <c r="K35" s="79">
        <f t="shared" si="8"/>
        <v>6.9552845528455283</v>
      </c>
      <c r="L35" s="79">
        <f t="shared" si="5"/>
        <v>128.29268292682926</v>
      </c>
    </row>
    <row r="36" spans="1:13" x14ac:dyDescent="0.2">
      <c r="A36" s="7">
        <v>25</v>
      </c>
      <c r="B36" s="8" t="s">
        <v>70</v>
      </c>
      <c r="C36" s="7" t="s">
        <v>21</v>
      </c>
      <c r="D36" s="77">
        <v>25</v>
      </c>
      <c r="E36" s="77">
        <v>25</v>
      </c>
      <c r="F36" s="76">
        <f t="shared" si="0"/>
        <v>50</v>
      </c>
      <c r="G36" s="78">
        <v>5.49</v>
      </c>
      <c r="H36" s="78">
        <v>5.79</v>
      </c>
      <c r="I36" s="79">
        <f t="shared" si="6"/>
        <v>4.4634146341463419</v>
      </c>
      <c r="J36" s="79">
        <f t="shared" si="7"/>
        <v>4.7073170731707314</v>
      </c>
      <c r="K36" s="79">
        <f t="shared" si="8"/>
        <v>4.5853658536585371</v>
      </c>
      <c r="L36" s="79">
        <f t="shared" si="5"/>
        <v>235.36585365853657</v>
      </c>
    </row>
    <row r="37" spans="1:13" ht="13.5" thickBot="1" x14ac:dyDescent="0.25">
      <c r="A37" s="7">
        <v>26</v>
      </c>
      <c r="B37" s="8" t="s">
        <v>15</v>
      </c>
      <c r="C37" s="7" t="s">
        <v>5</v>
      </c>
      <c r="D37" s="77">
        <v>30</v>
      </c>
      <c r="E37" s="77">
        <v>30</v>
      </c>
      <c r="F37" s="76">
        <f t="shared" si="0"/>
        <v>60</v>
      </c>
      <c r="G37" s="78">
        <v>7.2</v>
      </c>
      <c r="H37" s="78">
        <v>6.01</v>
      </c>
      <c r="I37" s="79">
        <f t="shared" si="6"/>
        <v>5.8536585365853657</v>
      </c>
      <c r="J37" s="79">
        <f t="shared" si="7"/>
        <v>4.8861788617886175</v>
      </c>
      <c r="K37" s="79">
        <f t="shared" si="8"/>
        <v>5.3699186991869912</v>
      </c>
      <c r="L37" s="79">
        <f t="shared" si="5"/>
        <v>293.17073170731703</v>
      </c>
    </row>
    <row r="38" spans="1:13" ht="38.25" customHeight="1" thickBot="1" x14ac:dyDescent="0.25">
      <c r="A38" s="14"/>
      <c r="B38" s="14"/>
      <c r="C38" s="118" t="s">
        <v>16</v>
      </c>
      <c r="D38" s="119"/>
      <c r="E38" s="119"/>
      <c r="F38" s="119"/>
      <c r="G38" s="73"/>
      <c r="H38" s="73"/>
      <c r="I38" s="73"/>
      <c r="J38" s="134">
        <f>SUM(L9:L37)</f>
        <v>28334.272357723577</v>
      </c>
      <c r="K38" s="135"/>
      <c r="L38" s="136"/>
      <c r="M38" s="15">
        <f>J38*1.23</f>
        <v>34851.154999999999</v>
      </c>
    </row>
    <row r="39" spans="1:13" ht="38.25" hidden="1" customHeight="1" thickBot="1" x14ac:dyDescent="0.25">
      <c r="C39" s="129" t="s">
        <v>17</v>
      </c>
      <c r="D39" s="130"/>
      <c r="E39" s="130"/>
      <c r="F39" s="130"/>
      <c r="G39" s="74"/>
      <c r="H39" s="74"/>
      <c r="I39" s="74"/>
      <c r="J39" s="131">
        <f>J38*1.23</f>
        <v>34851.154999999999</v>
      </c>
      <c r="K39" s="132"/>
      <c r="L39" s="133"/>
    </row>
    <row r="41" spans="1:13" x14ac:dyDescent="0.2">
      <c r="L41" s="15"/>
    </row>
    <row r="42" spans="1:13" hidden="1" x14ac:dyDescent="0.2">
      <c r="L42" s="15"/>
    </row>
    <row r="43" spans="1:13" hidden="1" x14ac:dyDescent="0.2"/>
    <row r="44" spans="1:13" hidden="1" x14ac:dyDescent="0.2"/>
    <row r="45" spans="1:13" hidden="1" x14ac:dyDescent="0.2">
      <c r="F45" s="16" t="s">
        <v>18</v>
      </c>
      <c r="G45" s="16"/>
      <c r="H45" s="16"/>
      <c r="I45" s="16"/>
    </row>
    <row r="46" spans="1:13" hidden="1" x14ac:dyDescent="0.2">
      <c r="F46" s="16" t="s">
        <v>19</v>
      </c>
      <c r="G46" s="16"/>
      <c r="H46" s="16"/>
      <c r="I46" s="16"/>
    </row>
  </sheetData>
  <sortState xmlns:xlrd2="http://schemas.microsoft.com/office/spreadsheetml/2017/richdata2" ref="B11:H36">
    <sortCondition ref="B11"/>
  </sortState>
  <mergeCells count="6">
    <mergeCell ref="C39:F39"/>
    <mergeCell ref="J39:L39"/>
    <mergeCell ref="C38:F38"/>
    <mergeCell ref="J38:L38"/>
    <mergeCell ref="B3:E3"/>
    <mergeCell ref="A4:F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2.2</vt:lpstr>
      <vt:lpstr>szac Centrala</vt:lpstr>
      <vt:lpstr>szac OS NIK</vt:lpstr>
    </vt:vector>
  </TitlesOfParts>
  <Company>Najwyższa Izba Kontroli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Kiliś Magdalena</dc:creator>
  <cp:lastModifiedBy>Winiarski Arkadiusz</cp:lastModifiedBy>
  <cp:lastPrinted>2023-07-05T12:56:38Z</cp:lastPrinted>
  <dcterms:created xsi:type="dcterms:W3CDTF">2021-03-15T08:20:29Z</dcterms:created>
  <dcterms:modified xsi:type="dcterms:W3CDTF">2024-08-28T09:16:10Z</dcterms:modified>
</cp:coreProperties>
</file>